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12180" yWindow="1200" windowWidth="18240" windowHeight="13980" tabRatio="788" activeTab="8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January!$K$5</definedName>
    <definedName name="ColumnTitleRegion1..H12.1">January!$B$3</definedName>
    <definedName name="ColumnTitleRegion1..H12.10">October!$B$3</definedName>
    <definedName name="ColumnTitleRegion1..H12.11">November!$B$3</definedName>
    <definedName name="ColumnTitleRegion1..H12.12">December!$B$3</definedName>
    <definedName name="ColumnTitleRegion1..H12.2">February!$B$3</definedName>
    <definedName name="ColumnTitleRegion1..H12.3">March!$B$3</definedName>
    <definedName name="ColumnTitleRegion1..H12.4">April!$B$3</definedName>
    <definedName name="ColumnTitleRegion1..H12.5">May!$B$3</definedName>
    <definedName name="ColumnTitleRegion1..H12.6">June!$B$3</definedName>
    <definedName name="ColumnTitleRegion1..H12.7">July!$B$3</definedName>
    <definedName name="ColumnTitleRegion1..H12.8">August!$B$3</definedName>
    <definedName name="ColumnTitleRegion1..H12.9">September!$B$3</definedName>
    <definedName name="ColumnTitleRegion2..C14.1">January!$B$3</definedName>
    <definedName name="ColumnTitleRegion2..C14.10">October!$B$3</definedName>
    <definedName name="ColumnTitleRegion2..C14.11">November!$B$3</definedName>
    <definedName name="ColumnTitleRegion2..C14.12">December!$B$3</definedName>
    <definedName name="ColumnTitleRegion2..C14.2">February!$B$3</definedName>
    <definedName name="ColumnTitleRegion2..C14.3">March!$B$3</definedName>
    <definedName name="ColumnTitleRegion2..C14.4">April!$B$3</definedName>
    <definedName name="ColumnTitleRegion2..C14.5">May!$B$3</definedName>
    <definedName name="ColumnTitleRegion2..C14.6">June!$B$3</definedName>
    <definedName name="ColumnTitleRegion2..C14.7">July!$B$3</definedName>
    <definedName name="ColumnTitleRegion2..C14.8">August!$B$3</definedName>
    <definedName name="ColumnTitleRegion2..C14.9">September!$B$3</definedName>
    <definedName name="DaysAndWeeks">{0,1,2,3,4,5,6} + {0;1;2;3;4;5}*7</definedName>
    <definedName name="_xlnm.Print_Area" localSheetId="3">April!$A:$I</definedName>
    <definedName name="_xlnm.Print_Area" localSheetId="7">August!$A:$I</definedName>
    <definedName name="_xlnm.Print_Area" localSheetId="11">December!$A:$I</definedName>
    <definedName name="_xlnm.Print_Area" localSheetId="1">February!$A:$I</definedName>
    <definedName name="_xlnm.Print_Area" localSheetId="0">January!$A:$I</definedName>
    <definedName name="_xlnm.Print_Area" localSheetId="6">July!$A:$I</definedName>
    <definedName name="_xlnm.Print_Area" localSheetId="5">June!$A:$I</definedName>
    <definedName name="_xlnm.Print_Area" localSheetId="2">March!$A:$I</definedName>
    <definedName name="_xlnm.Print_Area" localSheetId="4">May!$A:$I</definedName>
    <definedName name="_xlnm.Print_Area" localSheetId="10">November!$A:$I</definedName>
    <definedName name="_xlnm.Print_Area" localSheetId="9">October!$A:$I</definedName>
    <definedName name="_xlnm.Print_Area" localSheetId="8">September!$A:$I</definedName>
    <definedName name="RowTitleRegion1..K3">January!$K$4</definedName>
    <definedName name="WeekStart">January!$L$5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4" l="1"/>
  <c r="B3" i="24" l="1"/>
  <c r="B3" i="23"/>
  <c r="B3" i="22"/>
  <c r="B3" i="21"/>
  <c r="B3" i="20"/>
  <c r="B3" i="19" l="1"/>
  <c r="B3" i="18"/>
  <c r="B3" i="17"/>
  <c r="B3" i="16" l="1"/>
  <c r="B3" i="25" l="1"/>
  <c r="B3" i="15" l="1"/>
  <c r="B2" i="17" l="1"/>
  <c r="B2" i="19" l="1"/>
  <c r="B2" i="18"/>
  <c r="B2" i="21"/>
  <c r="B2" i="20"/>
  <c r="B2" i="23"/>
  <c r="B2" i="22"/>
  <c r="B2" i="25"/>
  <c r="B2" i="24"/>
  <c r="B2" i="16"/>
  <c r="B2" i="15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G4" i="24" s="1"/>
  <c r="G3" i="24" s="1"/>
  <c r="B14" i="23" a="1"/>
  <c r="C14" i="23" s="1"/>
  <c r="B12" i="23" a="1"/>
  <c r="H12" i="23" s="1"/>
  <c r="B10" i="23" a="1"/>
  <c r="G10" i="23" s="1"/>
  <c r="B8" i="23" a="1"/>
  <c r="G8" i="23" s="1"/>
  <c r="B6" i="23" a="1"/>
  <c r="H6" i="23" s="1"/>
  <c r="B4" i="23" a="1"/>
  <c r="G4" i="23" s="1"/>
  <c r="G3" i="23" s="1"/>
  <c r="B14" i="22" a="1"/>
  <c r="C14" i="22" s="1"/>
  <c r="B12" i="22" a="1"/>
  <c r="H12" i="22" s="1"/>
  <c r="B10" i="22" a="1"/>
  <c r="G10" i="22" s="1"/>
  <c r="B8" i="22" a="1"/>
  <c r="H8" i="22" s="1"/>
  <c r="B6" i="22" a="1"/>
  <c r="G6" i="22" s="1"/>
  <c r="B4" i="22" a="1"/>
  <c r="H4" i="22" s="1"/>
  <c r="H3" i="22" s="1"/>
  <c r="B14" i="21" a="1"/>
  <c r="C14" i="21" s="1"/>
  <c r="B12" i="21" a="1"/>
  <c r="H12" i="21" s="1"/>
  <c r="B10" i="21" a="1"/>
  <c r="G10" i="21" s="1"/>
  <c r="B8" i="21" a="1"/>
  <c r="G8" i="21" s="1"/>
  <c r="B6" i="21" a="1"/>
  <c r="H6" i="21" s="1"/>
  <c r="B4" i="21" a="1"/>
  <c r="G4" i="21" s="1"/>
  <c r="G3" i="21" s="1"/>
  <c r="B14" i="20" a="1"/>
  <c r="C14" i="20" s="1"/>
  <c r="B12" i="20" a="1"/>
  <c r="H12" i="20" s="1"/>
  <c r="B10" i="20" a="1"/>
  <c r="G10" i="20" s="1"/>
  <c r="B8" i="20" a="1"/>
  <c r="H8" i="20" s="1"/>
  <c r="B6" i="20" a="1"/>
  <c r="G6" i="20" s="1"/>
  <c r="B4" i="20" a="1"/>
  <c r="E4" i="20" s="1"/>
  <c r="E3" i="20" s="1"/>
  <c r="B14" i="19" a="1"/>
  <c r="C14" i="19" s="1"/>
  <c r="B12" i="19" a="1"/>
  <c r="H12" i="19" s="1"/>
  <c r="B10" i="19" a="1"/>
  <c r="G10" i="19" s="1"/>
  <c r="B8" i="19" a="1"/>
  <c r="H8" i="19" s="1"/>
  <c r="B6" i="19" a="1"/>
  <c r="G6" i="19" s="1"/>
  <c r="B4" i="19" a="1"/>
  <c r="H4" i="19" s="1"/>
  <c r="H3" i="19" s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H10" i="17" s="1"/>
  <c r="B8" i="17" a="1"/>
  <c r="H8" i="17" s="1"/>
  <c r="B6" i="17" a="1"/>
  <c r="G6" i="17" s="1"/>
  <c r="B4" i="17" a="1"/>
  <c r="H4" i="17" s="1"/>
  <c r="H3" i="17" s="1"/>
  <c r="B14" i="16" a="1"/>
  <c r="C14" i="16" s="1"/>
  <c r="B12" i="16" a="1"/>
  <c r="H12" i="16" s="1"/>
  <c r="B10" i="16" a="1"/>
  <c r="G10" i="16" s="1"/>
  <c r="B8" i="16" a="1"/>
  <c r="H8" i="16" s="1"/>
  <c r="B6" i="16" a="1"/>
  <c r="G6" i="16" s="1"/>
  <c r="B4" i="16" a="1"/>
  <c r="H4" i="16" s="1"/>
  <c r="H3" i="16" s="1"/>
  <c r="B14" i="15" a="1"/>
  <c r="C14" i="15" s="1"/>
  <c r="B12" i="15" a="1"/>
  <c r="H12" i="15" s="1"/>
  <c r="B10" i="15" a="1"/>
  <c r="G10" i="15" s="1"/>
  <c r="B8" i="15" a="1"/>
  <c r="H8" i="15" s="1"/>
  <c r="B6" i="15" a="1"/>
  <c r="G6" i="15" s="1"/>
  <c r="B4" i="15" a="1"/>
  <c r="H4" i="15" s="1"/>
  <c r="H3" i="15" s="1"/>
  <c r="B8" i="18" l="1"/>
  <c r="B4" i="18"/>
  <c r="B12" i="18"/>
  <c r="F4" i="18"/>
  <c r="F3" i="18" s="1"/>
  <c r="F8" i="18"/>
  <c r="F12" i="18"/>
  <c r="D6" i="18"/>
  <c r="H6" i="18"/>
  <c r="D10" i="18"/>
  <c r="H10" i="18"/>
  <c r="D4" i="18"/>
  <c r="D3" i="18" s="1"/>
  <c r="H4" i="18"/>
  <c r="H3" i="18" s="1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 s="1"/>
  <c r="H4" i="25"/>
  <c r="H3" i="25" s="1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 s="1"/>
  <c r="H4" i="24"/>
  <c r="H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 s="1"/>
  <c r="H4" i="23"/>
  <c r="H3" i="23" s="1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 s="1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 s="1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 s="1"/>
  <c r="H4" i="21"/>
  <c r="H3" i="21" s="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G4" i="20"/>
  <c r="G3" i="20" s="1"/>
  <c r="C8" i="20"/>
  <c r="E8" i="20"/>
  <c r="G8" i="20"/>
  <c r="C12" i="20"/>
  <c r="E12" i="20"/>
  <c r="G12" i="20"/>
  <c r="B4" i="20"/>
  <c r="D4" i="20"/>
  <c r="D3" i="20" s="1"/>
  <c r="F4" i="20"/>
  <c r="F3" i="20" s="1"/>
  <c r="H4" i="20"/>
  <c r="H3" i="20" s="1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 s="1"/>
  <c r="E4" i="19"/>
  <c r="E3" i="19" s="1"/>
  <c r="G4" i="19"/>
  <c r="G3" i="19" s="1"/>
  <c r="C8" i="19"/>
  <c r="E8" i="19"/>
  <c r="G8" i="19"/>
  <c r="C12" i="19"/>
  <c r="E12" i="19"/>
  <c r="G12" i="19"/>
  <c r="B4" i="19"/>
  <c r="D4" i="19"/>
  <c r="D3" i="19" s="1"/>
  <c r="F4" i="19"/>
  <c r="F3" i="19" s="1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G4" i="17"/>
  <c r="G3" i="17" s="1"/>
  <c r="C8" i="17"/>
  <c r="E8" i="17"/>
  <c r="G8" i="17"/>
  <c r="C10" i="17"/>
  <c r="E10" i="17"/>
  <c r="G10" i="17"/>
  <c r="C14" i="17"/>
  <c r="B4" i="17"/>
  <c r="D4" i="17"/>
  <c r="D3" i="17" s="1"/>
  <c r="F4" i="17"/>
  <c r="F3" i="17" s="1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 s="1"/>
  <c r="E4" i="16"/>
  <c r="E3" i="16" s="1"/>
  <c r="G4" i="16"/>
  <c r="G3" i="16" s="1"/>
  <c r="C8" i="16"/>
  <c r="E8" i="16"/>
  <c r="G8" i="16"/>
  <c r="C12" i="16"/>
  <c r="E12" i="16"/>
  <c r="G12" i="16"/>
  <c r="B4" i="16"/>
  <c r="D4" i="16"/>
  <c r="D3" i="16" s="1"/>
  <c r="F4" i="16"/>
  <c r="F3" i="16" s="1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 s="1"/>
  <c r="E4" i="15"/>
  <c r="E3" i="15" s="1"/>
  <c r="G4" i="15"/>
  <c r="G3" i="15" s="1"/>
  <c r="C8" i="15"/>
  <c r="E8" i="15"/>
  <c r="G8" i="15"/>
  <c r="C12" i="15"/>
  <c r="E12" i="15"/>
  <c r="G12" i="15"/>
  <c r="B4" i="15"/>
  <c r="D4" i="15"/>
  <c r="D3" i="15" s="1"/>
  <c r="F4" i="15"/>
  <c r="F3" i="15" s="1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l="1" a="1"/>
  <c r="C14" i="14" s="1"/>
  <c r="B12" i="14" a="1"/>
  <c r="C12" i="14" s="1"/>
  <c r="B10" i="14" a="1"/>
  <c r="B10" i="14" s="1"/>
  <c r="B8" i="14" a="1"/>
  <c r="B8" i="14" s="1"/>
  <c r="B6" i="14" a="1"/>
  <c r="B6" i="14" s="1"/>
  <c r="B4" i="14" a="1"/>
  <c r="B4" i="14" s="1"/>
  <c r="E6" i="14" l="1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 s="1"/>
  <c r="E4" i="14"/>
  <c r="E3" i="14" s="1"/>
  <c r="C4" i="14"/>
  <c r="C3" i="14" s="1"/>
  <c r="H4" i="14"/>
  <c r="H3" i="14" s="1"/>
  <c r="F4" i="14"/>
  <c r="F3" i="14" s="1"/>
  <c r="D4" i="14"/>
  <c r="D3" i="14" s="1"/>
</calcChain>
</file>

<file path=xl/sharedStrings.xml><?xml version="1.0" encoding="utf-8"?>
<sst xmlns="http://schemas.openxmlformats.org/spreadsheetml/2006/main" count="191" uniqueCount="82">
  <si>
    <t>Sunday</t>
  </si>
  <si>
    <t>Notes</t>
  </si>
  <si>
    <t xml:space="preserve"> </t>
  </si>
  <si>
    <t>Calendar Settings</t>
  </si>
  <si>
    <t>Year</t>
  </si>
  <si>
    <t>Week Start</t>
  </si>
  <si>
    <t>INSIDE OUT</t>
  </si>
  <si>
    <t xml:space="preserve"> MOANA</t>
  </si>
  <si>
    <t>MINIONS</t>
  </si>
  <si>
    <t>BRAVE</t>
  </si>
  <si>
    <t>FROZEN</t>
  </si>
  <si>
    <t>FROZEN 2</t>
  </si>
  <si>
    <t>GARFIELD</t>
  </si>
  <si>
    <t>BIG HERO 6</t>
  </si>
  <si>
    <t>MONSTERS INC</t>
  </si>
  <si>
    <t>ENCANTO</t>
  </si>
  <si>
    <t>MARMADUKE</t>
  </si>
  <si>
    <t xml:space="preserve">HAPPY FEET </t>
  </si>
  <si>
    <t xml:space="preserve">HAPPY FEET 2 </t>
  </si>
  <si>
    <t>ABOMINABLE</t>
  </si>
  <si>
    <t>TANGLED</t>
  </si>
  <si>
    <t>HOW TO TRAIN YOUR DRAGON</t>
  </si>
  <si>
    <t>OVER THE HEDGE</t>
  </si>
  <si>
    <t xml:space="preserve">DESPICABLE ME </t>
  </si>
  <si>
    <t>DESPICABLE ME 2</t>
  </si>
  <si>
    <t>LORAX</t>
  </si>
  <si>
    <t>MEGAMIND</t>
  </si>
  <si>
    <t>CARS 3</t>
  </si>
  <si>
    <t>ROBOTS</t>
  </si>
  <si>
    <t>PUSS IN                    BOOTS</t>
  </si>
  <si>
    <t>PUSS IN BOOTS 2</t>
  </si>
  <si>
    <t>MOANA</t>
  </si>
  <si>
    <t>FROZEN 1</t>
  </si>
  <si>
    <t>DESPICABLE ME 1</t>
  </si>
  <si>
    <t>TROLLS 2</t>
  </si>
  <si>
    <t>TROLLS 1</t>
  </si>
  <si>
    <t xml:space="preserve">VIVO </t>
  </si>
  <si>
    <t>ELEMENTAL</t>
  </si>
  <si>
    <t>COCO</t>
  </si>
  <si>
    <t>SUPER MARIO BRO</t>
  </si>
  <si>
    <t xml:space="preserve">PAW PATROL </t>
  </si>
  <si>
    <t>LYLE,LYLE, CROCODILE</t>
  </si>
  <si>
    <t>SUPERPETS</t>
  </si>
  <si>
    <t>FINDING NEMO</t>
  </si>
  <si>
    <t>VIVO</t>
  </si>
  <si>
    <t xml:space="preserve"> PAW PATROL</t>
  </si>
  <si>
    <t>SUPER MARIO            BROS</t>
  </si>
  <si>
    <t>TROLLS</t>
  </si>
  <si>
    <t>PUSS IN BOOTS</t>
  </si>
  <si>
    <t>LYLE, LYLE, CROCODILE</t>
  </si>
  <si>
    <t>DETECTIVE PIKACHU</t>
  </si>
  <si>
    <t>LUCA</t>
  </si>
  <si>
    <t>FROZEN II</t>
  </si>
  <si>
    <t>FROZEN I</t>
  </si>
  <si>
    <t>BEAUTY AND THE BEAST</t>
  </si>
  <si>
    <t>DESPICABLE ME</t>
  </si>
  <si>
    <t>ICE AGE 1</t>
  </si>
  <si>
    <t>ICE AGE: THE MELTDOWN</t>
  </si>
  <si>
    <t>ICE AGE: COLLISION COURSE</t>
  </si>
  <si>
    <t>ICE AGE:    CONTINENTAL DRIFT</t>
  </si>
  <si>
    <t>ICE AGE: DAWN OF THE DINOSAURS</t>
  </si>
  <si>
    <t xml:space="preserve">FROZEN </t>
  </si>
  <si>
    <t xml:space="preserve">INSIDE OUT </t>
  </si>
  <si>
    <t>RIO 2</t>
  </si>
  <si>
    <t xml:space="preserve">RIO </t>
  </si>
  <si>
    <t>PAW PATROL</t>
  </si>
  <si>
    <t>ICE AGE: CONTINENTAL DRIFT</t>
  </si>
  <si>
    <t>LYLE, LYLE CROCODILE</t>
  </si>
  <si>
    <t>ICE AGE:THE MELTDOWN</t>
  </si>
  <si>
    <t>SUPER MARIO BROS</t>
  </si>
  <si>
    <t>RIO</t>
  </si>
  <si>
    <t>SUPER PETS</t>
  </si>
  <si>
    <t xml:space="preserve">TROLLS </t>
  </si>
  <si>
    <t>TROLLS WORLD TOUR</t>
  </si>
  <si>
    <t>LYLE LYLE CROCODILE</t>
  </si>
  <si>
    <t>HAPPY FEET</t>
  </si>
  <si>
    <t>HAPPY FEET 2</t>
  </si>
  <si>
    <t>BEAUTY &amp; THE BEAST</t>
  </si>
  <si>
    <t xml:space="preserve">ICE AGE 1 </t>
  </si>
  <si>
    <t>ICE AGE: DAWN OF DINOSAURS</t>
  </si>
  <si>
    <t>SHREK</t>
  </si>
  <si>
    <t>RIO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</si>
</sst>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39" x14ac:knownFonts="1">
    <font>
      <sz val="11"/>
      <color theme="1" tint="0.24994659260841701"/>
      <name val="Lucida Bright"/>
      <family val="2"/>
      <scheme val="minor"/>
    </font>
    <font>
      <sz val="8"/>
      <name val="Arial"/>
      <family val="2"/>
    </font>
    <font>
      <b/>
      <sz val="11"/>
      <color theme="0"/>
      <name val="Lucida Bright"/>
      <family val="2"/>
      <scheme val="minor"/>
    </font>
    <font>
      <b/>
      <sz val="14"/>
      <color theme="0"/>
      <name val="Lucida Bright"/>
      <family val="2"/>
      <scheme val="minor"/>
    </font>
    <font>
      <sz val="35"/>
      <color theme="4"/>
      <name val="Lucida Bright"/>
      <family val="2"/>
      <scheme val="minor"/>
    </font>
    <font>
      <sz val="12"/>
      <color theme="4" tint="-0.24994659260841701"/>
      <name val="Cambria"/>
      <family val="1"/>
      <scheme val="major"/>
    </font>
    <font>
      <sz val="11"/>
      <color theme="1" tint="0.34998626667073579"/>
      <name val="Lucida Bright"/>
      <family val="2"/>
      <scheme val="minor"/>
    </font>
    <font>
      <sz val="11"/>
      <color theme="4" tint="-0.24994659260841701"/>
      <name val="Lucida Bright"/>
      <family val="2"/>
      <scheme val="minor"/>
    </font>
    <font>
      <sz val="11"/>
      <color indexed="63"/>
      <name val="Lucida Bright"/>
      <family val="2"/>
      <scheme val="minor"/>
    </font>
    <font>
      <sz val="11"/>
      <name val="Lucida Bright"/>
      <family val="2"/>
      <scheme val="minor"/>
    </font>
    <font>
      <b/>
      <sz val="11"/>
      <color theme="1" tint="0.34998626667073579"/>
      <name val="Lucida Bright"/>
      <family val="2"/>
      <scheme val="minor"/>
    </font>
    <font>
      <sz val="11"/>
      <color theme="1" tint="0.24994659260841701"/>
      <name val="Lucida Bright"/>
      <family val="2"/>
      <scheme val="minor"/>
    </font>
    <font>
      <sz val="12"/>
      <color theme="8" tint="-0.249977111117893"/>
      <name val="Lucida Bright"/>
      <family val="1"/>
      <scheme val="minor"/>
    </font>
    <font>
      <sz val="11"/>
      <color theme="1" tint="0.14999847407452621"/>
      <name val="Lucida Bright"/>
      <family val="1"/>
      <scheme val="minor"/>
    </font>
    <font>
      <sz val="35"/>
      <color theme="1" tint="0.14999847407452621"/>
      <name val="Lucida Bright"/>
      <family val="1"/>
      <scheme val="minor"/>
    </font>
    <font>
      <sz val="12"/>
      <color theme="1" tint="0.14999847407452621"/>
      <name val="Lucida Bright"/>
      <family val="1"/>
      <scheme val="minor"/>
    </font>
    <font>
      <sz val="10"/>
      <color theme="1" tint="0.14999847407452621"/>
      <name val="Lucida Bright"/>
      <family val="1"/>
      <scheme val="minor"/>
    </font>
    <font>
      <sz val="9"/>
      <color theme="1" tint="0.14999847407452621"/>
      <name val="Lucida Bright"/>
      <family val="1"/>
      <scheme val="minor"/>
    </font>
    <font>
      <sz val="11"/>
      <color theme="1" tint="0.14999847407452621"/>
      <name val="Lucida Bright"/>
      <family val="2"/>
      <scheme val="minor"/>
    </font>
    <font>
      <sz val="35"/>
      <color theme="9" tint="-0.499984740745262"/>
      <name val="Cambria"/>
      <family val="1"/>
      <scheme val="major"/>
    </font>
    <font>
      <sz val="35"/>
      <color theme="8" tint="-0.499984740745262"/>
      <name val="Cambria"/>
      <family val="1"/>
      <scheme val="major"/>
    </font>
    <font>
      <sz val="35"/>
      <color theme="5" tint="-0.499984740745262"/>
      <name val="Cambria"/>
      <family val="1"/>
      <scheme val="major"/>
    </font>
    <font>
      <sz val="35"/>
      <color theme="7" tint="-0.499984740745262"/>
      <name val="Cambria"/>
      <family val="1"/>
      <scheme val="major"/>
    </font>
    <font>
      <sz val="12"/>
      <color theme="8" tint="-0.499984740745262"/>
      <name val="Lucida Bright"/>
      <family val="1"/>
      <scheme val="minor"/>
    </font>
    <font>
      <sz val="12"/>
      <color theme="9" tint="-0.499984740745262"/>
      <name val="Lucida Bright"/>
      <family val="1"/>
      <scheme val="minor"/>
    </font>
    <font>
      <sz val="12"/>
      <color theme="7" tint="-0.499984740745262"/>
      <name val="Lucida Bright"/>
      <family val="1"/>
      <scheme val="minor"/>
    </font>
    <font>
      <sz val="12"/>
      <color theme="5" tint="-0.499984740745262"/>
      <name val="Lucida Bright"/>
      <family val="1"/>
      <scheme val="minor"/>
    </font>
    <font>
      <b/>
      <sz val="11"/>
      <color theme="1" tint="0.14999847407452621"/>
      <name val="Arial Black"/>
      <family val="2"/>
    </font>
    <font>
      <sz val="11"/>
      <color theme="1" tint="0.14999847407452621"/>
      <name val="Arial Black"/>
      <family val="2"/>
    </font>
    <font>
      <sz val="10.5"/>
      <color theme="1" tint="0.14999847407452621"/>
      <name val="Arial Black"/>
      <family val="2"/>
    </font>
    <font>
      <b/>
      <sz val="12"/>
      <color theme="1" tint="0.14999847407452621"/>
      <name val="Arial Black"/>
      <family val="2"/>
    </font>
    <font>
      <sz val="12"/>
      <color theme="1" tint="0.14999847407452621"/>
      <name val="Arial Black"/>
      <family val="2"/>
    </font>
    <font>
      <b/>
      <sz val="12"/>
      <color theme="1" tint="0.14999847407452621"/>
      <name val="Lucida Bright"/>
      <family val="1"/>
      <scheme val="minor"/>
    </font>
    <font>
      <b/>
      <sz val="14"/>
      <color theme="1" tint="0.14999847407452621"/>
      <name val="Lucida Bright"/>
      <family val="1"/>
      <scheme val="minor"/>
    </font>
    <font>
      <b/>
      <sz val="13"/>
      <color theme="1" tint="0.14999847407452621"/>
      <name val="Lucida Bright"/>
      <family val="1"/>
      <scheme val="minor"/>
    </font>
    <font>
      <sz val="13"/>
      <color theme="1" tint="0.14999847407452621"/>
      <name val="Arial Black"/>
      <family val="2"/>
    </font>
    <font>
      <b/>
      <sz val="13"/>
      <color theme="1" tint="0.14999847407452621"/>
      <name val="Arial Black"/>
      <family val="2"/>
    </font>
    <font>
      <b/>
      <sz val="10"/>
      <color theme="1" tint="0.14999847407452621"/>
      <name val="Arial Black"/>
      <family val="2"/>
    </font>
    <font>
      <b/>
      <sz val="10.5"/>
      <color theme="1" tint="0.1499984740745262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67">
    <xf numFmtId="0" fontId="0" fillId="0" borderId="0" xfId="0">
      <alignment vertical="top"/>
    </xf>
    <xf numFmtId="0" fontId="13" fillId="0" borderId="0" xfId="0" applyFont="1">
      <alignment vertical="top"/>
    </xf>
    <xf numFmtId="0" fontId="13" fillId="0" borderId="0" xfId="0" applyFont="1" applyFill="1" applyBorder="1">
      <alignment vertical="top"/>
    </xf>
    <xf numFmtId="0" fontId="13" fillId="0" borderId="0" xfId="2" applyFont="1" applyFill="1" applyBorder="1" applyAlignment="1">
      <alignment vertical="center"/>
    </xf>
    <xf numFmtId="0" fontId="14" fillId="0" borderId="0" xfId="5" applyFont="1" applyFill="1" applyAlignment="1">
      <alignment horizontal="left" vertical="center"/>
    </xf>
    <xf numFmtId="0" fontId="16" fillId="0" borderId="0" xfId="0" applyFont="1" applyFill="1" applyBorder="1">
      <alignment vertical="top"/>
    </xf>
    <xf numFmtId="0" fontId="17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17" fillId="0" borderId="0" xfId="0" applyFont="1" applyBorder="1" applyAlignment="1">
      <alignment horizontal="left" vertical="top" wrapText="1" indent="1"/>
    </xf>
    <xf numFmtId="164" fontId="15" fillId="6" borderId="0" xfId="13" applyNumberFormat="1" applyFont="1" applyFill="1" applyBorder="1" applyAlignment="1">
      <alignment horizontal="left" vertical="center" wrapText="1" indent="1"/>
    </xf>
    <xf numFmtId="164" fontId="15" fillId="0" borderId="0" xfId="12" applyFont="1" applyBorder="1" applyAlignment="1">
      <alignment horizontal="left" vertical="center" indent="1"/>
    </xf>
    <xf numFmtId="0" fontId="17" fillId="0" borderId="0" xfId="0" applyFont="1" applyFill="1" applyBorder="1" applyAlignment="1">
      <alignment horizontal="left" vertical="top" wrapText="1" indent="1"/>
    </xf>
    <xf numFmtId="0" fontId="17" fillId="6" borderId="0" xfId="13" applyFont="1" applyFill="1" applyBorder="1" applyAlignment="1">
      <alignment horizontal="left" vertical="top" wrapText="1" indent="1"/>
    </xf>
    <xf numFmtId="0" fontId="16" fillId="6" borderId="7" xfId="14" applyFont="1" applyFill="1" applyBorder="1" applyAlignment="1">
      <alignment horizontal="center" vertical="center"/>
    </xf>
    <xf numFmtId="0" fontId="16" fillId="6" borderId="8" xfId="14" applyFont="1" applyFill="1" applyBorder="1" applyAlignment="1">
      <alignment horizontal="center" vertical="center"/>
    </xf>
    <xf numFmtId="0" fontId="16" fillId="0" borderId="5" xfId="16" applyFont="1" applyFill="1" applyBorder="1" applyAlignment="1">
      <alignment horizontal="center" vertical="center"/>
    </xf>
    <xf numFmtId="0" fontId="16" fillId="0" borderId="6" xfId="16" applyFont="1" applyFill="1" applyBorder="1" applyAlignment="1">
      <alignment horizontal="center" vertical="center"/>
    </xf>
    <xf numFmtId="0" fontId="18" fillId="0" borderId="0" xfId="0" applyFont="1">
      <alignment vertical="top"/>
    </xf>
    <xf numFmtId="164" fontId="15" fillId="7" borderId="0" xfId="13" applyNumberFormat="1" applyFont="1" applyFill="1" applyBorder="1" applyAlignment="1">
      <alignment horizontal="left" vertical="center" wrapText="1" indent="1"/>
    </xf>
    <xf numFmtId="0" fontId="17" fillId="7" borderId="0" xfId="13" applyFont="1" applyFill="1" applyBorder="1" applyAlignment="1">
      <alignment horizontal="left" vertical="top" wrapText="1" indent="1"/>
    </xf>
    <xf numFmtId="164" fontId="15" fillId="8" borderId="0" xfId="13" applyNumberFormat="1" applyFont="1" applyFill="1" applyBorder="1" applyAlignment="1">
      <alignment horizontal="left" vertical="center" wrapText="1" indent="1"/>
    </xf>
    <xf numFmtId="0" fontId="17" fillId="8" borderId="0" xfId="13" applyFont="1" applyFill="1" applyBorder="1" applyAlignment="1">
      <alignment horizontal="left" vertical="top" wrapText="1" indent="1"/>
    </xf>
    <xf numFmtId="164" fontId="15" fillId="9" borderId="0" xfId="13" applyNumberFormat="1" applyFont="1" applyFill="1" applyBorder="1" applyAlignment="1">
      <alignment horizontal="left" vertical="center" wrapText="1" indent="1"/>
    </xf>
    <xf numFmtId="0" fontId="17" fillId="9" borderId="0" xfId="13" applyFont="1" applyFill="1" applyBorder="1" applyAlignment="1">
      <alignment horizontal="left" vertical="top" wrapText="1" indent="1"/>
    </xf>
    <xf numFmtId="0" fontId="23" fillId="0" borderId="4" xfId="2" applyFont="1" applyFill="1" applyBorder="1" applyAlignment="1">
      <alignment horizontal="left" vertical="top" indent="1"/>
    </xf>
    <xf numFmtId="0" fontId="24" fillId="0" borderId="9" xfId="2" applyFont="1" applyFill="1" applyBorder="1" applyAlignment="1">
      <alignment horizontal="left" vertical="top" indent="1"/>
    </xf>
    <xf numFmtId="0" fontId="25" fillId="0" borderId="10" xfId="2" applyFont="1" applyFill="1" applyBorder="1" applyAlignment="1">
      <alignment horizontal="left" vertical="top" indent="1"/>
    </xf>
    <xf numFmtId="0" fontId="26" fillId="0" borderId="11" xfId="2" applyFont="1" applyFill="1" applyBorder="1" applyAlignment="1">
      <alignment horizontal="left" vertical="top" indent="1"/>
    </xf>
    <xf numFmtId="0" fontId="27" fillId="0" borderId="0" xfId="0" applyFont="1" applyBorder="1" applyAlignment="1">
      <alignment horizontal="left" vertical="top" wrapText="1" indent="1"/>
    </xf>
    <xf numFmtId="0" fontId="28" fillId="0" borderId="0" xfId="0" applyFont="1" applyBorder="1" applyAlignment="1">
      <alignment horizontal="left" vertical="top" wrapText="1" indent="1"/>
    </xf>
    <xf numFmtId="0" fontId="28" fillId="6" borderId="0" xfId="13" applyFont="1" applyFill="1" applyBorder="1" applyAlignment="1">
      <alignment horizontal="left" vertical="top" wrapText="1" indent="1"/>
    </xf>
    <xf numFmtId="0" fontId="29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left" vertical="top" wrapText="1" indent="1"/>
    </xf>
    <xf numFmtId="0" fontId="31" fillId="0" borderId="0" xfId="0" applyFont="1" applyBorder="1" applyAlignment="1">
      <alignment horizontal="left" vertical="top" wrapText="1" indent="1"/>
    </xf>
    <xf numFmtId="0" fontId="31" fillId="6" borderId="0" xfId="13" applyFont="1" applyFill="1" applyBorder="1" applyAlignment="1">
      <alignment horizontal="left" vertical="top" wrapText="1" indent="1"/>
    </xf>
    <xf numFmtId="0" fontId="30" fillId="6" borderId="0" xfId="13" applyFont="1" applyFill="1" applyBorder="1" applyAlignment="1">
      <alignment horizontal="left" vertical="top" wrapText="1" indent="1"/>
    </xf>
    <xf numFmtId="0" fontId="34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7" borderId="0" xfId="13" applyFont="1" applyFill="1" applyBorder="1" applyAlignment="1">
      <alignment horizontal="center" vertical="center" wrapText="1"/>
    </xf>
    <xf numFmtId="0" fontId="33" fillId="7" borderId="0" xfId="13" applyFont="1" applyFill="1" applyBorder="1" applyAlignment="1">
      <alignment horizontal="center" vertical="center" wrapText="1"/>
    </xf>
    <xf numFmtId="164" fontId="35" fillId="7" borderId="0" xfId="13" applyNumberFormat="1" applyFont="1" applyFill="1" applyBorder="1" applyAlignment="1">
      <alignment horizontal="left" vertical="center" wrapText="1" indent="1"/>
    </xf>
    <xf numFmtId="0" fontId="27" fillId="7" borderId="0" xfId="13" applyFont="1" applyFill="1" applyBorder="1" applyAlignment="1">
      <alignment horizontal="center" vertical="center" wrapText="1"/>
    </xf>
    <xf numFmtId="0" fontId="37" fillId="7" borderId="0" xfId="13" applyFont="1" applyFill="1" applyBorder="1" applyAlignment="1">
      <alignment horizontal="center" vertical="center" wrapText="1"/>
    </xf>
    <xf numFmtId="0" fontId="38" fillId="7" borderId="0" xfId="13" applyFont="1" applyFill="1" applyBorder="1" applyAlignment="1">
      <alignment horizontal="center" vertical="center" wrapText="1"/>
    </xf>
    <xf numFmtId="0" fontId="36" fillId="7" borderId="0" xfId="13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1" fillId="7" borderId="0" xfId="13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3" fillId="9" borderId="0" xfId="13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20" fillId="0" borderId="0" xfId="5" applyFont="1" applyFill="1" applyBorder="1">
      <alignment vertical="center"/>
    </xf>
    <xf numFmtId="0" fontId="13" fillId="6" borderId="0" xfId="11" applyFont="1" applyFill="1" applyBorder="1" applyAlignment="1">
      <alignment horizontal="left" vertical="center" wrapText="1" indent="1"/>
    </xf>
    <xf numFmtId="0" fontId="17" fillId="6" borderId="0" xfId="11" applyFont="1" applyFill="1" applyBorder="1" applyAlignment="1">
      <alignment horizontal="left" vertical="top" wrapText="1" indent="1"/>
    </xf>
    <xf numFmtId="0" fontId="12" fillId="0" borderId="4" xfId="15" applyFont="1" applyFill="1" applyBorder="1" applyAlignment="1">
      <alignment horizontal="center" vertical="top"/>
    </xf>
    <xf numFmtId="0" fontId="19" fillId="0" borderId="0" xfId="5" applyFont="1" applyFill="1" applyBorder="1">
      <alignment vertical="center"/>
    </xf>
    <xf numFmtId="0" fontId="13" fillId="7" borderId="0" xfId="11" applyFont="1" applyFill="1" applyBorder="1" applyAlignment="1">
      <alignment horizontal="left" vertical="center" wrapText="1" indent="1"/>
    </xf>
    <xf numFmtId="0" fontId="17" fillId="7" borderId="0" xfId="11" applyFont="1" applyFill="1" applyBorder="1" applyAlignment="1">
      <alignment horizontal="left" vertical="top" wrapText="1" indent="1"/>
    </xf>
    <xf numFmtId="0" fontId="22" fillId="0" borderId="0" xfId="5" applyFont="1" applyFill="1" applyBorder="1">
      <alignment vertical="center"/>
    </xf>
    <xf numFmtId="0" fontId="13" fillId="9" borderId="0" xfId="11" applyFont="1" applyFill="1" applyBorder="1" applyAlignment="1">
      <alignment horizontal="left" vertical="center" wrapText="1" indent="1"/>
    </xf>
    <xf numFmtId="0" fontId="17" fillId="9" borderId="0" xfId="11" applyFont="1" applyFill="1" applyBorder="1" applyAlignment="1">
      <alignment horizontal="left" vertical="top" wrapText="1" indent="1"/>
    </xf>
    <xf numFmtId="0" fontId="21" fillId="0" borderId="0" xfId="5" applyFont="1" applyFill="1" applyBorder="1">
      <alignment vertical="center"/>
    </xf>
    <xf numFmtId="0" fontId="13" fillId="8" borderId="0" xfId="11" applyFont="1" applyFill="1" applyBorder="1" applyAlignment="1">
      <alignment horizontal="left" vertical="center" wrapText="1" indent="1"/>
    </xf>
    <xf numFmtId="0" fontId="17" fillId="8" borderId="0" xfId="11" applyFont="1" applyFill="1" applyBorder="1" applyAlignment="1">
      <alignment horizontal="left" vertical="top" wrapText="1" indent="1"/>
    </xf>
    <xf numFmtId="0" fontId="31" fillId="8" borderId="0" xfId="13" applyFont="1" applyFill="1" applyBorder="1" applyAlignment="1">
      <alignment horizontal="center" vertical="center" wrapTex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Winter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Winter" title="Header Win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Spring" title="Header Spr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pring" title="Header Spr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pring" title="Header Spri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Summer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ummer" title="Header Summ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ummer" title="Header Summ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Fall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Fall" title="Header Fal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Fall" title="Header Fal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Winter" title="Header Win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>
      <selection activeCell="C13" sqref="C13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2" customWidth="1"/>
    <col min="10" max="10" width="8.77734375" style="2" customWidth="1"/>
    <col min="11" max="12" width="12.44140625" style="2" customWidth="1"/>
    <col min="13" max="13" width="1.77734375" style="2" customWidth="1"/>
    <col min="14" max="16384" width="8.88671875" style="2"/>
  </cols>
  <sheetData>
    <row r="1" spans="1:12" ht="9" customHeight="1" x14ac:dyDescent="0.2">
      <c r="I1" s="2" t="s">
        <v>2</v>
      </c>
    </row>
    <row r="2" spans="1:12" ht="100.5" customHeight="1" x14ac:dyDescent="0.2">
      <c r="B2" s="53" t="str">
        <f>"January "&amp;CalendarYear</f>
        <v>January 2024</v>
      </c>
      <c r="C2" s="53"/>
      <c r="D2" s="53"/>
      <c r="E2" s="3"/>
      <c r="F2" s="3"/>
      <c r="G2" s="3"/>
      <c r="H2" s="4"/>
    </row>
    <row r="3" spans="1:12" s="5" customFormat="1" ht="19.5" customHeight="1" thickBot="1" x14ac:dyDescent="0.25">
      <c r="A3" s="1"/>
      <c r="B3" s="25" t="str">
        <f>WeekStart</f>
        <v>Sunday</v>
      </c>
      <c r="C3" s="25" t="str">
        <f t="shared" ref="C3:H3" si="0">TEXT(C4,"dddd")</f>
        <v>Monday</v>
      </c>
      <c r="D3" s="25" t="str">
        <f t="shared" si="0"/>
        <v>Tuesday</v>
      </c>
      <c r="E3" s="25" t="str">
        <f t="shared" si="0"/>
        <v>Wednesday</v>
      </c>
      <c r="F3" s="25" t="str">
        <f t="shared" si="0"/>
        <v>Thursday</v>
      </c>
      <c r="G3" s="25" t="str">
        <f t="shared" si="0"/>
        <v>Friday</v>
      </c>
      <c r="H3" s="25" t="str">
        <f t="shared" si="0"/>
        <v>Saturday</v>
      </c>
      <c r="K3" s="56" t="s">
        <v>3</v>
      </c>
      <c r="L3" s="56"/>
    </row>
    <row r="4" spans="1:12" s="8" customFormat="1" ht="19.5" customHeight="1" x14ac:dyDescent="0.2">
      <c r="A4" s="7"/>
      <c r="B4" s="11">
        <f t="array" ref="B4:H4">DaysAndWeeks+DATE(CalendarYear,1,1)-WEEKDAY(DATE(CalendarYear,1,1),(WeekStart="Monday")+1)+1</f>
        <v>45291</v>
      </c>
      <c r="C4" s="11">
        <v>45292</v>
      </c>
      <c r="D4" s="11">
        <v>45293</v>
      </c>
      <c r="E4" s="11">
        <v>45294</v>
      </c>
      <c r="F4" s="11">
        <v>45295</v>
      </c>
      <c r="G4" s="11">
        <v>45296</v>
      </c>
      <c r="H4" s="11">
        <v>45297</v>
      </c>
      <c r="K4" s="16" t="s">
        <v>4</v>
      </c>
      <c r="L4" s="17" t="s">
        <v>5</v>
      </c>
    </row>
    <row r="5" spans="1:12" s="12" customFormat="1" ht="48" customHeight="1" x14ac:dyDescent="0.2">
      <c r="A5" s="6"/>
      <c r="B5" s="9"/>
      <c r="C5" s="29" t="s">
        <v>7</v>
      </c>
      <c r="D5" s="30" t="s">
        <v>6</v>
      </c>
      <c r="E5" s="30" t="s">
        <v>8</v>
      </c>
      <c r="F5" s="30" t="s">
        <v>9</v>
      </c>
      <c r="G5" s="30" t="s">
        <v>10</v>
      </c>
      <c r="H5" s="30" t="s">
        <v>11</v>
      </c>
      <c r="K5" s="14">
        <v>2024</v>
      </c>
      <c r="L5" s="15" t="s">
        <v>0</v>
      </c>
    </row>
    <row r="6" spans="1:12" s="8" customFormat="1" ht="19.5" customHeight="1" x14ac:dyDescent="0.2">
      <c r="A6" s="7"/>
      <c r="B6" s="10">
        <f t="array" ref="B6:H6">DaysAndWeeks+DATE(CalendarYear,1,1)-WEEKDAY(DATE(CalendarYear,1,1),(WeekStart="Monday")+1)+8</f>
        <v>45298</v>
      </c>
      <c r="C6" s="10">
        <v>45299</v>
      </c>
      <c r="D6" s="10">
        <v>45300</v>
      </c>
      <c r="E6" s="10">
        <v>45301</v>
      </c>
      <c r="F6" s="10">
        <v>45302</v>
      </c>
      <c r="G6" s="10">
        <v>45303</v>
      </c>
      <c r="H6" s="10">
        <v>45304</v>
      </c>
    </row>
    <row r="7" spans="1:12" s="12" customFormat="1" ht="48" customHeight="1" x14ac:dyDescent="0.2">
      <c r="A7" s="6"/>
      <c r="B7" s="31" t="s">
        <v>12</v>
      </c>
      <c r="C7" s="31" t="s">
        <v>13</v>
      </c>
      <c r="D7" s="31"/>
      <c r="E7" s="31"/>
      <c r="F7" s="31" t="s">
        <v>16</v>
      </c>
      <c r="G7" s="31" t="s">
        <v>17</v>
      </c>
      <c r="H7" s="31" t="s">
        <v>18</v>
      </c>
    </row>
    <row r="8" spans="1:12" s="8" customFormat="1" ht="19.5" customHeight="1" x14ac:dyDescent="0.2">
      <c r="A8" s="7"/>
      <c r="B8" s="11">
        <f t="array" ref="B8:H8">DaysAndWeeks+DATE(CalendarYear,1,1)-WEEKDAY(DATE(CalendarYear,1,1),(WeekStart="Monday")+1)+15</f>
        <v>45305</v>
      </c>
      <c r="C8" s="11">
        <v>45306</v>
      </c>
      <c r="D8" s="11">
        <v>45307</v>
      </c>
      <c r="E8" s="11">
        <v>45308</v>
      </c>
      <c r="F8" s="11">
        <v>45309</v>
      </c>
      <c r="G8" s="11">
        <v>45310</v>
      </c>
      <c r="H8" s="11">
        <v>45311</v>
      </c>
    </row>
    <row r="9" spans="1:12" s="12" customFormat="1" ht="48" customHeight="1" x14ac:dyDescent="0.2">
      <c r="A9" s="6"/>
      <c r="B9" s="30" t="s">
        <v>14</v>
      </c>
      <c r="C9" s="30" t="s">
        <v>15</v>
      </c>
      <c r="D9" s="9"/>
      <c r="E9" s="9"/>
      <c r="F9" s="30" t="s">
        <v>19</v>
      </c>
      <c r="G9" s="30" t="s">
        <v>20</v>
      </c>
      <c r="H9" s="32" t="s">
        <v>21</v>
      </c>
    </row>
    <row r="10" spans="1:12" s="8" customFormat="1" ht="19.5" customHeight="1" x14ac:dyDescent="0.2">
      <c r="A10" s="7"/>
      <c r="B10" s="10">
        <f t="array" ref="B10:H10">DaysAndWeeks+DATE(CalendarYear,1,1)-WEEKDAY(DATE(CalendarYear,1,1),(WeekStart="Monday")+1)+22</f>
        <v>45312</v>
      </c>
      <c r="C10" s="10">
        <v>45313</v>
      </c>
      <c r="D10" s="10">
        <v>45314</v>
      </c>
      <c r="E10" s="10">
        <v>45315</v>
      </c>
      <c r="F10" s="10">
        <v>45316</v>
      </c>
      <c r="G10" s="10">
        <v>45317</v>
      </c>
      <c r="H10" s="10">
        <v>45318</v>
      </c>
    </row>
    <row r="11" spans="1:12" s="12" customFormat="1" ht="48" customHeight="1" x14ac:dyDescent="0.2">
      <c r="A11" s="6"/>
      <c r="B11" s="31" t="s">
        <v>22</v>
      </c>
      <c r="C11" s="31" t="s">
        <v>25</v>
      </c>
      <c r="D11" s="13"/>
      <c r="E11" s="13"/>
      <c r="F11" s="31" t="s">
        <v>23</v>
      </c>
      <c r="G11" s="31" t="s">
        <v>24</v>
      </c>
      <c r="H11" s="31" t="s">
        <v>26</v>
      </c>
    </row>
    <row r="12" spans="1:12" s="8" customFormat="1" ht="19.5" customHeight="1" x14ac:dyDescent="0.2">
      <c r="A12" s="7"/>
      <c r="B12" s="11">
        <f t="array" ref="B12:H12">DaysAndWeeks+DATE(CalendarYear,1,1)-WEEKDAY(DATE(CalendarYear,1,1),(WeekStart="Monday")+1)+29</f>
        <v>45319</v>
      </c>
      <c r="C12" s="11">
        <v>45320</v>
      </c>
      <c r="D12" s="11">
        <v>45321</v>
      </c>
      <c r="E12" s="11">
        <v>45322</v>
      </c>
      <c r="F12" s="11">
        <v>45323</v>
      </c>
      <c r="G12" s="11">
        <v>45324</v>
      </c>
      <c r="H12" s="11">
        <v>45325</v>
      </c>
    </row>
    <row r="13" spans="1:12" s="12" customFormat="1" ht="48" customHeight="1" x14ac:dyDescent="0.2">
      <c r="A13" s="6"/>
      <c r="B13" s="30" t="s">
        <v>27</v>
      </c>
      <c r="C13" s="30" t="s">
        <v>28</v>
      </c>
      <c r="D13" s="9"/>
      <c r="E13" s="9"/>
      <c r="F13" s="9"/>
      <c r="G13" s="9"/>
      <c r="H13" s="9"/>
    </row>
    <row r="14" spans="1:12" s="8" customFormat="1" ht="19.5" customHeight="1" x14ac:dyDescent="0.2">
      <c r="A14" s="7"/>
      <c r="B14" s="10">
        <f t="array" ref="B14:C14">DaysAndWeeks+DATE(CalendarYear,1,1)-WEEKDAY(DATE(CalendarYear,1,1),(WeekStart="Monday")+1)+36</f>
        <v>45326</v>
      </c>
      <c r="C14" s="10">
        <v>45327</v>
      </c>
      <c r="D14" s="54" t="s">
        <v>1</v>
      </c>
      <c r="E14" s="54"/>
      <c r="F14" s="54"/>
      <c r="G14" s="54"/>
      <c r="H14" s="54"/>
    </row>
    <row r="15" spans="1:12" s="12" customFormat="1" ht="48" customHeight="1" x14ac:dyDescent="0.2">
      <c r="A15" s="6"/>
      <c r="B15" s="13"/>
      <c r="C15" s="13"/>
      <c r="D15" s="55"/>
      <c r="E15" s="55"/>
      <c r="F15" s="55"/>
      <c r="G15" s="55"/>
      <c r="H15" s="55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/>
    <dataValidation allowBlank="1" showInputMessage="1" showErrorMessage="1" prompt="Enter year in cell below" sqref="K4"/>
    <dataValidation allowBlank="1" showInputMessage="1" showErrorMessage="1" prompt="Select week start day in cell below" sqref="L4"/>
    <dataValidation allowBlank="1" showInputMessage="1" showErrorMessage="1" prompt="Enter year in this cell" sqref="K5"/>
    <dataValidation allowBlank="1" showInputMessage="1" showErrorMessage="1" prompt="This row contains weekday names for this calendar. This cell contains the starting day of the week. To change week start day, enter a new weekday in cell L5, in this worksheet." sqref="B3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e year in this cell is automatically updated based on the year entered in cell K5. Calendar below has dates for previous and next month with lighter font shade." sqref="B2:D2"/>
    <dataValidation allowBlank="1" showInputMessage="1" showErrorMessage="1" prompt="Automatically determined weekday" sqref="C3:H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Enter year and select calendar start day in cells below. These Calendar Settings cells will not print" sqref="K3"/>
  </dataValidations>
  <printOptions horizontalCentered="1"/>
  <pageMargins left="0.25" right="0.25" top="0.5" bottom="0.5" header="0.3" footer="0.3"/>
  <pageSetup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I15"/>
  <sheetViews>
    <sheetView showGridLines="0" showRowColHeaders="0" zoomScaleNormal="100" workbookViewId="0">
      <selection activeCell="F13" sqref="F13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6384" width="8.88671875" style="1"/>
  </cols>
  <sheetData>
    <row r="1" spans="1:9" ht="9" customHeight="1" x14ac:dyDescent="0.2">
      <c r="I1" s="1" t="s">
        <v>2</v>
      </c>
    </row>
    <row r="2" spans="1:9" s="2" customFormat="1" ht="100.5" customHeight="1" x14ac:dyDescent="0.2">
      <c r="B2" s="53" t="str">
        <f>"February "&amp;CalendarYear</f>
        <v>February 2024</v>
      </c>
      <c r="C2" s="53"/>
      <c r="D2" s="53"/>
      <c r="E2" s="3"/>
      <c r="F2" s="3"/>
      <c r="G2" s="3"/>
      <c r="H2" s="4"/>
    </row>
    <row r="3" spans="1:9" s="5" customFormat="1" ht="19.5" customHeight="1" thickBot="1" x14ac:dyDescent="0.25">
      <c r="A3" s="1"/>
      <c r="B3" s="25" t="str">
        <f>WeekStart</f>
        <v>Sunday</v>
      </c>
      <c r="C3" s="25" t="str">
        <f t="shared" ref="C3:H3" si="0">TEXT(C4,"dddd")</f>
        <v>Monday</v>
      </c>
      <c r="D3" s="25" t="str">
        <f t="shared" si="0"/>
        <v>Tuesday</v>
      </c>
      <c r="E3" s="25" t="str">
        <f t="shared" si="0"/>
        <v>Wednesday</v>
      </c>
      <c r="F3" s="25" t="str">
        <f t="shared" si="0"/>
        <v>Thursday</v>
      </c>
      <c r="G3" s="25" t="str">
        <f t="shared" si="0"/>
        <v>Friday</v>
      </c>
      <c r="H3" s="25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DaysAndWeeks+DATE(CalendarYear,2,1)-WEEKDAY(DATE(CalendarYear,2,1),(WeekStart="Monday")+1)+1</f>
        <v>45319</v>
      </c>
      <c r="C4" s="11">
        <v>45320</v>
      </c>
      <c r="D4" s="11">
        <v>45321</v>
      </c>
      <c r="E4" s="11">
        <v>45322</v>
      </c>
      <c r="F4" s="11">
        <v>45323</v>
      </c>
      <c r="G4" s="11">
        <v>45324</v>
      </c>
      <c r="H4" s="11">
        <v>45325</v>
      </c>
    </row>
    <row r="5" spans="1:9" s="12" customFormat="1" ht="48" customHeight="1" x14ac:dyDescent="0.2">
      <c r="A5" s="6"/>
      <c r="B5" s="9"/>
      <c r="C5" s="9"/>
      <c r="D5" s="9"/>
      <c r="E5" s="9"/>
      <c r="F5" s="33" t="s">
        <v>29</v>
      </c>
      <c r="G5" s="34" t="s">
        <v>30</v>
      </c>
      <c r="H5" s="33" t="s">
        <v>19</v>
      </c>
    </row>
    <row r="6" spans="1:9" s="8" customFormat="1" ht="19.5" customHeight="1" x14ac:dyDescent="0.2">
      <c r="A6" s="7"/>
      <c r="B6" s="10">
        <f t="array" ref="B6:H6">DaysAndWeeks+DATE(CalendarYear,2,1)-WEEKDAY(DATE(CalendarYear,2,1),(WeekStart="Monday")+1)+8</f>
        <v>45326</v>
      </c>
      <c r="C6" s="10">
        <v>45327</v>
      </c>
      <c r="D6" s="10">
        <v>45328</v>
      </c>
      <c r="E6" s="10">
        <v>45329</v>
      </c>
      <c r="F6" s="10">
        <v>45330</v>
      </c>
      <c r="G6" s="10">
        <v>45331</v>
      </c>
      <c r="H6" s="10">
        <v>45332</v>
      </c>
    </row>
    <row r="7" spans="1:9" s="12" customFormat="1" ht="48" customHeight="1" x14ac:dyDescent="0.2">
      <c r="A7" s="6"/>
      <c r="B7" s="35" t="s">
        <v>31</v>
      </c>
      <c r="C7" s="35" t="s">
        <v>15</v>
      </c>
      <c r="D7" s="35"/>
      <c r="E7" s="13"/>
      <c r="F7" s="36" t="s">
        <v>9</v>
      </c>
      <c r="G7" s="35" t="s">
        <v>32</v>
      </c>
      <c r="H7" s="35" t="s">
        <v>11</v>
      </c>
    </row>
    <row r="8" spans="1:9" s="8" customFormat="1" ht="19.5" customHeight="1" x14ac:dyDescent="0.2">
      <c r="A8" s="7"/>
      <c r="B8" s="11">
        <f t="array" ref="B8:H8">DaysAndWeeks+DATE(CalendarYear,2,1)-WEEKDAY(DATE(CalendarYear,2,1),(WeekStart="Monday")+1)+15</f>
        <v>45333</v>
      </c>
      <c r="C8" s="11">
        <v>45334</v>
      </c>
      <c r="D8" s="11">
        <v>45335</v>
      </c>
      <c r="E8" s="11">
        <v>45336</v>
      </c>
      <c r="F8" s="11">
        <v>45337</v>
      </c>
      <c r="G8" s="11">
        <v>45338</v>
      </c>
      <c r="H8" s="11">
        <v>45339</v>
      </c>
    </row>
    <row r="9" spans="1:9" s="12" customFormat="1" ht="48" customHeight="1" x14ac:dyDescent="0.2">
      <c r="A9" s="6"/>
      <c r="B9" s="34" t="s">
        <v>33</v>
      </c>
      <c r="C9" s="34" t="s">
        <v>24</v>
      </c>
      <c r="D9" s="9"/>
      <c r="E9" s="9"/>
      <c r="F9" s="34" t="s">
        <v>26</v>
      </c>
      <c r="G9" s="34" t="s">
        <v>35</v>
      </c>
      <c r="H9" s="34" t="s">
        <v>34</v>
      </c>
    </row>
    <row r="10" spans="1:9" s="8" customFormat="1" ht="19.5" customHeight="1" x14ac:dyDescent="0.2">
      <c r="A10" s="7"/>
      <c r="B10" s="10">
        <f t="array" ref="B10:H10">DaysAndWeeks+DATE(CalendarYear,2,1)-WEEKDAY(DATE(CalendarYear,2,1),(WeekStart="Monday")+1)+22</f>
        <v>45340</v>
      </c>
      <c r="C10" s="10">
        <v>45341</v>
      </c>
      <c r="D10" s="10">
        <v>45342</v>
      </c>
      <c r="E10" s="10">
        <v>45343</v>
      </c>
      <c r="F10" s="10">
        <v>45344</v>
      </c>
      <c r="G10" s="10">
        <v>45345</v>
      </c>
      <c r="H10" s="10">
        <v>45346</v>
      </c>
    </row>
    <row r="11" spans="1:9" s="12" customFormat="1" ht="48" customHeight="1" x14ac:dyDescent="0.2">
      <c r="A11" s="6"/>
      <c r="B11" s="35" t="s">
        <v>36</v>
      </c>
      <c r="C11" s="35" t="s">
        <v>37</v>
      </c>
      <c r="D11" s="35" t="s">
        <v>38</v>
      </c>
      <c r="E11" s="35" t="s">
        <v>39</v>
      </c>
      <c r="F11" s="35" t="s">
        <v>40</v>
      </c>
      <c r="G11" s="35" t="s">
        <v>41</v>
      </c>
      <c r="H11" s="35" t="s">
        <v>42</v>
      </c>
    </row>
    <row r="12" spans="1:9" s="8" customFormat="1" ht="19.5" customHeight="1" x14ac:dyDescent="0.2">
      <c r="A12" s="7"/>
      <c r="B12" s="11">
        <f t="array" ref="B12:H12">DaysAndWeeks+DATE(CalendarYear,2,1)-WEEKDAY(DATE(CalendarYear,2,1),(WeekStart="Monday")+1)+29</f>
        <v>45347</v>
      </c>
      <c r="C12" s="11">
        <v>45348</v>
      </c>
      <c r="D12" s="11">
        <v>45349</v>
      </c>
      <c r="E12" s="11">
        <v>45350</v>
      </c>
      <c r="F12" s="11">
        <v>45351</v>
      </c>
      <c r="G12" s="11">
        <v>45352</v>
      </c>
      <c r="H12" s="11">
        <v>45353</v>
      </c>
    </row>
    <row r="13" spans="1:9" s="12" customFormat="1" ht="48" customHeight="1" x14ac:dyDescent="0.2">
      <c r="A13" s="6"/>
      <c r="B13" s="34" t="s">
        <v>43</v>
      </c>
      <c r="C13" s="34" t="s">
        <v>13</v>
      </c>
      <c r="D13" s="9"/>
      <c r="E13" s="9"/>
      <c r="F13" s="34" t="s">
        <v>20</v>
      </c>
      <c r="G13" s="9"/>
      <c r="H13" s="9"/>
    </row>
    <row r="14" spans="1:9" s="8" customFormat="1" ht="19.5" customHeight="1" x14ac:dyDescent="0.2">
      <c r="A14" s="7"/>
      <c r="B14" s="10">
        <f t="array" ref="B14:C14">DaysAndWeeks+DATE(CalendarYear,2,1)-WEEKDAY(DATE(CalendarYear,2,1),(WeekStart="Monday")+1)+36</f>
        <v>45354</v>
      </c>
      <c r="C14" s="10">
        <v>45355</v>
      </c>
      <c r="D14" s="54" t="s">
        <v>1</v>
      </c>
      <c r="E14" s="54"/>
      <c r="F14" s="54"/>
      <c r="G14" s="54"/>
      <c r="H14" s="54"/>
    </row>
    <row r="15" spans="1:9" s="12" customFormat="1" ht="48" customHeight="1" x14ac:dyDescent="0.2">
      <c r="A15" s="6"/>
      <c r="B15" s="13"/>
      <c r="C15" s="13"/>
      <c r="D15" s="55"/>
      <c r="E15" s="55"/>
      <c r="F15" s="55"/>
      <c r="G15" s="55"/>
      <c r="H15" s="55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showErrorMessage="1" prompt="February month calendar" sqref="A1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I15"/>
  <sheetViews>
    <sheetView showGridLines="0" showRowColHeaders="0" zoomScaleNormal="100" workbookViewId="0">
      <selection activeCell="B15" sqref="B15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8" customWidth="1"/>
    <col min="11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57" t="str">
        <f>"March "&amp;CalendarYear</f>
        <v>March 2024</v>
      </c>
      <c r="C2" s="57"/>
      <c r="D2" s="57"/>
      <c r="E2" s="3"/>
      <c r="F2" s="3"/>
      <c r="G2" s="3"/>
      <c r="H2" s="4"/>
    </row>
    <row r="3" spans="1:9" s="5" customFormat="1" ht="19.5" customHeight="1" thickBot="1" x14ac:dyDescent="0.25">
      <c r="A3" s="1"/>
      <c r="B3" s="26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6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DaysAndWeeks+DATE(CalendarYear,3,1)-WEEKDAY(DATE(CalendarYear,3,1),(WeekStart="Monday")+1)+1</f>
        <v>45347</v>
      </c>
      <c r="C4" s="11">
        <v>45348</v>
      </c>
      <c r="D4" s="11">
        <v>45349</v>
      </c>
      <c r="E4" s="11">
        <v>45350</v>
      </c>
      <c r="F4" s="11">
        <v>45351</v>
      </c>
      <c r="G4" s="11">
        <v>45352</v>
      </c>
      <c r="H4" s="11">
        <v>45353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39" t="s">
        <v>49</v>
      </c>
      <c r="H5" s="39" t="s">
        <v>50</v>
      </c>
    </row>
    <row r="6" spans="1:9" s="8" customFormat="1" ht="19.5" customHeight="1" x14ac:dyDescent="0.2">
      <c r="A6" s="7"/>
      <c r="B6" s="19">
        <f t="array" ref="B6:H6">DaysAndWeeks+DATE(CalendarYear,3,1)-WEEKDAY(DATE(CalendarYear,3,1),(WeekStart="Monday")+1)+8</f>
        <v>45354</v>
      </c>
      <c r="C6" s="19">
        <v>45355</v>
      </c>
      <c r="D6" s="19">
        <v>45356</v>
      </c>
      <c r="E6" s="19">
        <v>45357</v>
      </c>
      <c r="F6" s="19">
        <v>45358</v>
      </c>
      <c r="G6" s="19">
        <v>45359</v>
      </c>
      <c r="H6" s="19">
        <v>45360</v>
      </c>
    </row>
    <row r="7" spans="1:9" s="12" customFormat="1" ht="48" customHeight="1" x14ac:dyDescent="0.2">
      <c r="A7" s="6"/>
      <c r="B7" s="41" t="s">
        <v>32</v>
      </c>
      <c r="C7" s="41" t="s">
        <v>11</v>
      </c>
      <c r="D7" s="41" t="s">
        <v>51</v>
      </c>
      <c r="E7" s="41" t="s">
        <v>53</v>
      </c>
      <c r="F7" s="41" t="s">
        <v>52</v>
      </c>
      <c r="G7" s="41" t="s">
        <v>31</v>
      </c>
      <c r="H7" s="41" t="s">
        <v>38</v>
      </c>
    </row>
    <row r="8" spans="1:9" s="8" customFormat="1" ht="19.5" customHeight="1" x14ac:dyDescent="0.2">
      <c r="A8" s="7"/>
      <c r="B8" s="11">
        <f t="array" ref="B8:H8">DaysAndWeeks+DATE(CalendarYear,3,1)-WEEKDAY(DATE(CalendarYear,3,1),(WeekStart="Monday")+1)+15</f>
        <v>45361</v>
      </c>
      <c r="C8" s="11">
        <v>45362</v>
      </c>
      <c r="D8" s="11">
        <v>45363</v>
      </c>
      <c r="E8" s="11">
        <v>45364</v>
      </c>
      <c r="F8" s="11">
        <v>45365</v>
      </c>
      <c r="G8" s="11">
        <v>45366</v>
      </c>
      <c r="H8" s="11">
        <v>45367</v>
      </c>
    </row>
    <row r="9" spans="1:9" s="12" customFormat="1" ht="48" customHeight="1" x14ac:dyDescent="0.2">
      <c r="A9" s="6"/>
      <c r="B9" s="39" t="s">
        <v>44</v>
      </c>
      <c r="C9" s="39" t="s">
        <v>42</v>
      </c>
      <c r="D9" s="39" t="s">
        <v>37</v>
      </c>
      <c r="E9" s="39" t="s">
        <v>45</v>
      </c>
      <c r="F9" s="37" t="s">
        <v>46</v>
      </c>
      <c r="G9" s="39" t="s">
        <v>47</v>
      </c>
      <c r="H9" s="39" t="s">
        <v>34</v>
      </c>
    </row>
    <row r="10" spans="1:9" s="8" customFormat="1" ht="19.5" customHeight="1" x14ac:dyDescent="0.2">
      <c r="A10" s="7"/>
      <c r="B10" s="19">
        <f t="array" ref="B10:H10">DaysAndWeeks+DATE(CalendarYear,3,1)-WEEKDAY(DATE(CalendarYear,3,1),(WeekStart="Monday")+1)+22</f>
        <v>45368</v>
      </c>
      <c r="C10" s="19">
        <v>45369</v>
      </c>
      <c r="D10" s="19">
        <v>45370</v>
      </c>
      <c r="E10" s="19">
        <v>45371</v>
      </c>
      <c r="F10" s="19">
        <v>45372</v>
      </c>
      <c r="G10" s="19">
        <v>45373</v>
      </c>
      <c r="H10" s="19">
        <v>45374</v>
      </c>
    </row>
    <row r="11" spans="1:9" s="12" customFormat="1" ht="48" customHeight="1" x14ac:dyDescent="0.2">
      <c r="A11" s="6"/>
      <c r="B11" s="41" t="s">
        <v>15</v>
      </c>
      <c r="C11" s="41" t="s">
        <v>48</v>
      </c>
      <c r="D11" s="41" t="s">
        <v>30</v>
      </c>
      <c r="E11" s="41" t="s">
        <v>9</v>
      </c>
      <c r="F11" s="41" t="s">
        <v>20</v>
      </c>
      <c r="G11" s="41" t="s">
        <v>19</v>
      </c>
      <c r="H11" s="41" t="s">
        <v>54</v>
      </c>
    </row>
    <row r="12" spans="1:9" s="8" customFormat="1" ht="19.5" customHeight="1" x14ac:dyDescent="0.2">
      <c r="A12" s="7"/>
      <c r="B12" s="11">
        <f t="array" ref="B12:H12">DaysAndWeeks+DATE(CalendarYear,3,1)-WEEKDAY(DATE(CalendarYear,3,1),(WeekStart="Monday")+1)+29</f>
        <v>45375</v>
      </c>
      <c r="C12" s="11">
        <v>45376</v>
      </c>
      <c r="D12" s="11">
        <v>45377</v>
      </c>
      <c r="E12" s="11">
        <v>45378</v>
      </c>
      <c r="F12" s="11">
        <v>45379</v>
      </c>
      <c r="G12" s="11">
        <v>45380</v>
      </c>
      <c r="H12" s="11">
        <v>45381</v>
      </c>
    </row>
    <row r="13" spans="1:9" s="12" customFormat="1" ht="48" customHeight="1" x14ac:dyDescent="0.2">
      <c r="A13" s="6"/>
      <c r="B13" s="39" t="s">
        <v>6</v>
      </c>
      <c r="C13" s="39" t="s">
        <v>55</v>
      </c>
      <c r="D13" s="39" t="s">
        <v>24</v>
      </c>
      <c r="E13" s="39" t="s">
        <v>56</v>
      </c>
      <c r="F13" s="39" t="s">
        <v>57</v>
      </c>
      <c r="G13" s="38" t="s">
        <v>60</v>
      </c>
      <c r="H13" s="38" t="s">
        <v>59</v>
      </c>
    </row>
    <row r="14" spans="1:9" s="8" customFormat="1" ht="19.5" customHeight="1" x14ac:dyDescent="0.2">
      <c r="A14" s="7"/>
      <c r="B14" s="19">
        <f t="array" ref="B14:C14">DaysAndWeeks+DATE(CalendarYear,3,1)-WEEKDAY(DATE(CalendarYear,3,1),(WeekStart="Monday")+1)+36</f>
        <v>45382</v>
      </c>
      <c r="C14" s="19">
        <v>45383</v>
      </c>
      <c r="D14" s="58" t="s">
        <v>1</v>
      </c>
      <c r="E14" s="58"/>
      <c r="F14" s="58"/>
      <c r="G14" s="58"/>
      <c r="H14" s="58"/>
    </row>
    <row r="15" spans="1:9" s="12" customFormat="1" ht="48" customHeight="1" x14ac:dyDescent="0.2">
      <c r="A15" s="6"/>
      <c r="B15" s="40" t="s">
        <v>58</v>
      </c>
      <c r="C15" s="20"/>
      <c r="D15" s="59"/>
      <c r="E15" s="59"/>
      <c r="F15" s="59"/>
      <c r="G15" s="59"/>
      <c r="H15" s="59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March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utomatically determined weekday" sqref="C3:H3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I15"/>
  <sheetViews>
    <sheetView showGridLines="0" showRowColHeaders="0" workbookViewId="0">
      <selection activeCell="D15" sqref="A1:H15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8" customWidth="1"/>
    <col min="11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57" t="str">
        <f>"April "&amp;CalendarYear</f>
        <v>April 2024</v>
      </c>
      <c r="C2" s="57"/>
      <c r="D2" s="57"/>
      <c r="E2" s="3"/>
      <c r="F2" s="3"/>
      <c r="G2" s="3"/>
      <c r="H2" s="4"/>
    </row>
    <row r="3" spans="1:9" s="5" customFormat="1" ht="19.5" customHeight="1" thickBot="1" x14ac:dyDescent="0.25">
      <c r="A3" s="1"/>
      <c r="B3" s="26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6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DaysAndWeeks+DATE(CalendarYear,4,1)-WEEKDAY(DATE(CalendarYear,4,1),(WeekStart="Monday")+1)+1</f>
        <v>45382</v>
      </c>
      <c r="C4" s="11">
        <v>45383</v>
      </c>
      <c r="D4" s="11">
        <v>45384</v>
      </c>
      <c r="E4" s="11">
        <v>45385</v>
      </c>
      <c r="F4" s="11">
        <v>45386</v>
      </c>
      <c r="G4" s="11">
        <v>45387</v>
      </c>
      <c r="H4" s="11">
        <v>45388</v>
      </c>
    </row>
    <row r="5" spans="1:9" s="12" customFormat="1" ht="48" customHeight="1" x14ac:dyDescent="0.2">
      <c r="A5" s="6"/>
      <c r="B5" s="9"/>
      <c r="C5" s="47" t="s">
        <v>31</v>
      </c>
      <c r="D5" s="47" t="s">
        <v>44</v>
      </c>
      <c r="E5" s="47" t="s">
        <v>61</v>
      </c>
      <c r="F5" s="47" t="s">
        <v>11</v>
      </c>
      <c r="G5" s="47" t="s">
        <v>62</v>
      </c>
      <c r="H5" s="47" t="s">
        <v>9</v>
      </c>
    </row>
    <row r="6" spans="1:9" s="8" customFormat="1" ht="19.5" customHeight="1" x14ac:dyDescent="0.2">
      <c r="A6" s="7"/>
      <c r="B6" s="19">
        <f t="array" ref="B6:H6">DaysAndWeeks+DATE(CalendarYear,4,1)-WEEKDAY(DATE(CalendarYear,4,1),(WeekStart="Monday")+1)+8</f>
        <v>45389</v>
      </c>
      <c r="C6" s="19">
        <v>45390</v>
      </c>
      <c r="D6" s="19">
        <v>45391</v>
      </c>
      <c r="E6" s="19">
        <v>45392</v>
      </c>
      <c r="F6" s="19">
        <v>45393</v>
      </c>
      <c r="G6" s="19">
        <v>45394</v>
      </c>
      <c r="H6" s="19">
        <v>45395</v>
      </c>
    </row>
    <row r="7" spans="1:9" s="12" customFormat="1" ht="48" customHeight="1" x14ac:dyDescent="0.2">
      <c r="A7" s="6"/>
      <c r="B7" s="46" t="s">
        <v>8</v>
      </c>
      <c r="C7" s="46" t="s">
        <v>16</v>
      </c>
      <c r="D7" s="46" t="s">
        <v>54</v>
      </c>
      <c r="E7" s="46"/>
      <c r="F7" s="46" t="s">
        <v>15</v>
      </c>
      <c r="G7" s="46" t="s">
        <v>64</v>
      </c>
      <c r="H7" s="46" t="s">
        <v>63</v>
      </c>
    </row>
    <row r="8" spans="1:9" s="8" customFormat="1" ht="19.5" customHeight="1" x14ac:dyDescent="0.2">
      <c r="A8" s="7"/>
      <c r="B8" s="11">
        <f t="array" ref="B8:H8">DaysAndWeeks+DATE(CalendarYear,4,1)-WEEKDAY(DATE(CalendarYear,4,1),(WeekStart="Monday")+1)+15</f>
        <v>45396</v>
      </c>
      <c r="C8" s="11">
        <v>45397</v>
      </c>
      <c r="D8" s="11">
        <v>45398</v>
      </c>
      <c r="E8" s="11">
        <v>45399</v>
      </c>
      <c r="F8" s="11">
        <v>45400</v>
      </c>
      <c r="G8" s="11">
        <v>45401</v>
      </c>
      <c r="H8" s="11">
        <v>45402</v>
      </c>
    </row>
    <row r="9" spans="1:9" s="12" customFormat="1" ht="48" customHeight="1" x14ac:dyDescent="0.2">
      <c r="A9" s="6"/>
      <c r="B9" s="47" t="s">
        <v>65</v>
      </c>
      <c r="C9" s="47" t="s">
        <v>51</v>
      </c>
      <c r="D9" s="47"/>
      <c r="E9" s="47"/>
      <c r="F9" s="47" t="s">
        <v>50</v>
      </c>
      <c r="G9" s="47" t="s">
        <v>48</v>
      </c>
      <c r="H9" s="47" t="s">
        <v>30</v>
      </c>
    </row>
    <row r="10" spans="1:9" s="8" customFormat="1" ht="19.5" customHeight="1" x14ac:dyDescent="0.2">
      <c r="A10" s="7"/>
      <c r="B10" s="42">
        <f t="array" ref="B10:H10">DaysAndWeeks+DATE(CalendarYear,4,1)-WEEKDAY(DATE(CalendarYear,4,1),(WeekStart="Monday")+1)+22</f>
        <v>45403</v>
      </c>
      <c r="C10" s="42">
        <v>45404</v>
      </c>
      <c r="D10" s="42">
        <v>45405</v>
      </c>
      <c r="E10" s="42">
        <v>45406</v>
      </c>
      <c r="F10" s="42">
        <v>45407</v>
      </c>
      <c r="G10" s="42">
        <v>45408</v>
      </c>
      <c r="H10" s="42">
        <v>45409</v>
      </c>
    </row>
    <row r="11" spans="1:9" s="12" customFormat="1" ht="48" customHeight="1" x14ac:dyDescent="0.2">
      <c r="A11" s="6"/>
      <c r="B11" s="46" t="s">
        <v>56</v>
      </c>
      <c r="C11" s="43" t="s">
        <v>68</v>
      </c>
      <c r="D11" s="44" t="s">
        <v>60</v>
      </c>
      <c r="E11" s="45" t="s">
        <v>66</v>
      </c>
      <c r="F11" s="44" t="s">
        <v>58</v>
      </c>
      <c r="G11" s="46" t="s">
        <v>47</v>
      </c>
      <c r="H11" s="46" t="s">
        <v>34</v>
      </c>
    </row>
    <row r="12" spans="1:9" s="8" customFormat="1" ht="19.5" customHeight="1" x14ac:dyDescent="0.2">
      <c r="A12" s="7"/>
      <c r="B12" s="11">
        <f t="array" ref="B12:H12">DaysAndWeeks+DATE(CalendarYear,4,1)-WEEKDAY(DATE(CalendarYear,4,1),(WeekStart="Monday")+1)+29</f>
        <v>45410</v>
      </c>
      <c r="C12" s="11">
        <v>45411</v>
      </c>
      <c r="D12" s="11">
        <v>45412</v>
      </c>
      <c r="E12" s="11">
        <v>45413</v>
      </c>
      <c r="F12" s="11">
        <v>45414</v>
      </c>
      <c r="G12" s="11">
        <v>45415</v>
      </c>
      <c r="H12" s="11">
        <v>45416</v>
      </c>
    </row>
    <row r="13" spans="1:9" s="12" customFormat="1" ht="48" customHeight="1" x14ac:dyDescent="0.2">
      <c r="A13" s="6"/>
      <c r="B13" s="47" t="s">
        <v>67</v>
      </c>
      <c r="C13" s="47" t="s">
        <v>37</v>
      </c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19">
        <f t="array" ref="B14:C14">DaysAndWeeks+DATE(CalendarYear,4,1)-WEEKDAY(DATE(CalendarYear,4,1),(WeekStart="Monday")+1)+36</f>
        <v>45417</v>
      </c>
      <c r="C14" s="19">
        <v>45418</v>
      </c>
      <c r="D14" s="58" t="s">
        <v>1</v>
      </c>
      <c r="E14" s="58"/>
      <c r="F14" s="58"/>
      <c r="G14" s="58"/>
      <c r="H14" s="58"/>
    </row>
    <row r="15" spans="1:9" s="12" customFormat="1" ht="48" customHeight="1" x14ac:dyDescent="0.2">
      <c r="A15" s="6"/>
      <c r="B15" s="20"/>
      <c r="C15" s="20"/>
      <c r="D15" s="59"/>
      <c r="E15" s="59"/>
      <c r="F15" s="59"/>
      <c r="G15" s="59"/>
      <c r="H15" s="59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pril month calendar" sqref="A1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A1:I15"/>
  <sheetViews>
    <sheetView showGridLines="0" showRowColHeaders="0" topLeftCell="A40" workbookViewId="0">
      <selection activeCell="D5" sqref="D5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8" customWidth="1"/>
    <col min="11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57" t="str">
        <f>"May "&amp;CalendarYear</f>
        <v>May 2024</v>
      </c>
      <c r="C2" s="57"/>
      <c r="D2" s="57"/>
      <c r="E2" s="3"/>
      <c r="F2" s="3"/>
      <c r="G2" s="3"/>
      <c r="H2" s="4"/>
    </row>
    <row r="3" spans="1:9" s="5" customFormat="1" ht="19.5" customHeight="1" thickBot="1" x14ac:dyDescent="0.25">
      <c r="A3" s="1"/>
      <c r="B3" s="26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6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DaysAndWeeks+DATE(CalendarYear,5,1)-WEEKDAY(DATE(CalendarYear,5,1),(WeekStart="Monday")+1)+1</f>
        <v>45410</v>
      </c>
      <c r="C4" s="11">
        <v>45411</v>
      </c>
      <c r="D4" s="11">
        <v>45412</v>
      </c>
      <c r="E4" s="11">
        <v>45413</v>
      </c>
      <c r="F4" s="11">
        <v>45414</v>
      </c>
      <c r="G4" s="11">
        <v>45415</v>
      </c>
      <c r="H4" s="11">
        <v>45416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49" t="s">
        <v>65</v>
      </c>
      <c r="H5" s="49" t="s">
        <v>15</v>
      </c>
    </row>
    <row r="6" spans="1:9" s="8" customFormat="1" ht="19.5" customHeight="1" x14ac:dyDescent="0.2">
      <c r="A6" s="7"/>
      <c r="B6" s="19">
        <f t="array" ref="B6:H6">DaysAndWeeks+DATE(CalendarYear,5,1)-WEEKDAY(DATE(CalendarYear,5,1),(WeekStart="Monday")+1)+8</f>
        <v>45417</v>
      </c>
      <c r="C6" s="19">
        <v>45418</v>
      </c>
      <c r="D6" s="19">
        <v>45419</v>
      </c>
      <c r="E6" s="19">
        <v>45420</v>
      </c>
      <c r="F6" s="19">
        <v>45421</v>
      </c>
      <c r="G6" s="19">
        <v>45422</v>
      </c>
      <c r="H6" s="19">
        <v>45423</v>
      </c>
    </row>
    <row r="7" spans="1:9" s="12" customFormat="1" ht="48" customHeight="1" x14ac:dyDescent="0.2">
      <c r="A7" s="6"/>
      <c r="B7" s="48" t="s">
        <v>69</v>
      </c>
      <c r="C7" s="20"/>
      <c r="D7" s="20"/>
      <c r="E7" s="20"/>
      <c r="F7" s="20"/>
      <c r="G7" s="48" t="s">
        <v>43</v>
      </c>
      <c r="H7" s="48" t="s">
        <v>38</v>
      </c>
    </row>
    <row r="8" spans="1:9" s="8" customFormat="1" ht="19.5" customHeight="1" x14ac:dyDescent="0.2">
      <c r="A8" s="7"/>
      <c r="B8" s="11">
        <f t="array" ref="B8:H8">DaysAndWeeks+DATE(CalendarYear,5,1)-WEEKDAY(DATE(CalendarYear,5,1),(WeekStart="Monday")+1)+15</f>
        <v>45424</v>
      </c>
      <c r="C8" s="11">
        <v>45425</v>
      </c>
      <c r="D8" s="11">
        <v>45426</v>
      </c>
      <c r="E8" s="11">
        <v>45427</v>
      </c>
      <c r="F8" s="11">
        <v>45428</v>
      </c>
      <c r="G8" s="11">
        <v>45429</v>
      </c>
      <c r="H8" s="11">
        <v>45430</v>
      </c>
    </row>
    <row r="9" spans="1:9" s="12" customFormat="1" ht="48" customHeight="1" x14ac:dyDescent="0.2">
      <c r="A9" s="6"/>
      <c r="B9" s="49" t="s">
        <v>27</v>
      </c>
      <c r="C9" s="9"/>
      <c r="D9" s="9"/>
      <c r="E9" s="9"/>
      <c r="F9" s="9"/>
      <c r="G9" s="49" t="s">
        <v>6</v>
      </c>
      <c r="H9" s="49" t="s">
        <v>31</v>
      </c>
    </row>
    <row r="10" spans="1:9" s="8" customFormat="1" ht="19.5" customHeight="1" x14ac:dyDescent="0.2">
      <c r="A10" s="7"/>
      <c r="B10" s="19">
        <f t="array" ref="B10:H10">DaysAndWeeks+DATE(CalendarYear,5,1)-WEEKDAY(DATE(CalendarYear,5,1),(WeekStart="Monday")+1)+22</f>
        <v>45431</v>
      </c>
      <c r="C10" s="19">
        <v>45432</v>
      </c>
      <c r="D10" s="19">
        <v>45433</v>
      </c>
      <c r="E10" s="19">
        <v>45434</v>
      </c>
      <c r="F10" s="19">
        <v>45435</v>
      </c>
      <c r="G10" s="19">
        <v>45436</v>
      </c>
      <c r="H10" s="19">
        <v>45437</v>
      </c>
    </row>
    <row r="11" spans="1:9" s="12" customFormat="1" ht="48" customHeight="1" x14ac:dyDescent="0.2">
      <c r="A11" s="6"/>
      <c r="B11" s="48" t="s">
        <v>32</v>
      </c>
      <c r="C11" s="20"/>
      <c r="D11" s="20"/>
      <c r="E11" s="20"/>
      <c r="F11" s="20"/>
      <c r="G11" s="48" t="s">
        <v>9</v>
      </c>
      <c r="H11" s="48" t="s">
        <v>51</v>
      </c>
    </row>
    <row r="12" spans="1:9" s="8" customFormat="1" ht="19.5" customHeight="1" x14ac:dyDescent="0.2">
      <c r="A12" s="7"/>
      <c r="B12" s="11">
        <f t="array" ref="B12:H12">DaysAndWeeks+DATE(CalendarYear,5,1)-WEEKDAY(DATE(CalendarYear,5,1),(WeekStart="Monday")+1)+29</f>
        <v>45438</v>
      </c>
      <c r="C12" s="11">
        <v>45439</v>
      </c>
      <c r="D12" s="11">
        <v>45440</v>
      </c>
      <c r="E12" s="11">
        <v>45441</v>
      </c>
      <c r="F12" s="11">
        <v>45442</v>
      </c>
      <c r="G12" s="11">
        <v>45443</v>
      </c>
      <c r="H12" s="11">
        <v>45444</v>
      </c>
    </row>
    <row r="13" spans="1:9" s="12" customFormat="1" ht="48" customHeight="1" x14ac:dyDescent="0.2">
      <c r="A13" s="6"/>
      <c r="B13" s="50" t="s">
        <v>47</v>
      </c>
      <c r="C13" s="9"/>
      <c r="D13" s="9"/>
      <c r="E13" s="9"/>
      <c r="F13" s="9"/>
      <c r="G13" s="50" t="s">
        <v>37</v>
      </c>
      <c r="H13" s="9"/>
    </row>
    <row r="14" spans="1:9" s="8" customFormat="1" ht="19.5" customHeight="1" x14ac:dyDescent="0.2">
      <c r="A14" s="7"/>
      <c r="B14" s="19">
        <f t="array" ref="B14:C14">DaysAndWeeks+DATE(CalendarYear,5,1)-WEEKDAY(DATE(CalendarYear,5,1),(WeekStart="Monday")+1)+36</f>
        <v>45445</v>
      </c>
      <c r="C14" s="19">
        <v>45446</v>
      </c>
      <c r="D14" s="58" t="s">
        <v>1</v>
      </c>
      <c r="E14" s="58"/>
      <c r="F14" s="58"/>
      <c r="G14" s="58"/>
      <c r="H14" s="58"/>
    </row>
    <row r="15" spans="1:9" s="12" customFormat="1" ht="48" customHeight="1" x14ac:dyDescent="0.2">
      <c r="A15" s="6"/>
      <c r="B15" s="20"/>
      <c r="C15" s="20"/>
      <c r="D15" s="59"/>
      <c r="E15" s="59"/>
      <c r="F15" s="59"/>
      <c r="G15" s="59"/>
      <c r="H15" s="59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May month calendar" sqref="A1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I15"/>
  <sheetViews>
    <sheetView showGridLines="0" showRowColHeaders="0" workbookViewId="0"/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8" customWidth="1"/>
    <col min="11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60" t="str">
        <f>"June "&amp;CalendarYear</f>
        <v>June 2024</v>
      </c>
      <c r="C2" s="60"/>
      <c r="D2" s="60"/>
      <c r="E2" s="3"/>
      <c r="F2" s="3"/>
      <c r="G2" s="3"/>
      <c r="H2" s="4"/>
    </row>
    <row r="3" spans="1:9" s="5" customFormat="1" ht="19.5" customHeight="1" thickBot="1" x14ac:dyDescent="0.25">
      <c r="A3" s="1"/>
      <c r="B3" s="27" t="str">
        <f>WeekStart</f>
        <v>Sunday</v>
      </c>
      <c r="C3" s="27" t="str">
        <f t="shared" ref="C3:H3" si="0">TEXT(C4,"dddd")</f>
        <v>Monday</v>
      </c>
      <c r="D3" s="27" t="str">
        <f t="shared" si="0"/>
        <v>Tuesday</v>
      </c>
      <c r="E3" s="27" t="str">
        <f t="shared" si="0"/>
        <v>Wednesday</v>
      </c>
      <c r="F3" s="27" t="str">
        <f t="shared" si="0"/>
        <v>Thursday</v>
      </c>
      <c r="G3" s="27" t="str">
        <f t="shared" si="0"/>
        <v>Friday</v>
      </c>
      <c r="H3" s="27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DaysAndWeeks+DATE(CalendarYear,6,1)-WEEKDAY(DATE(CalendarYear,6,1),(WeekStart="Monday")+1)+1</f>
        <v>45438</v>
      </c>
      <c r="C4" s="11">
        <v>45439</v>
      </c>
      <c r="D4" s="11">
        <v>45440</v>
      </c>
      <c r="E4" s="11">
        <v>45441</v>
      </c>
      <c r="F4" s="11">
        <v>45442</v>
      </c>
      <c r="G4" s="11">
        <v>45443</v>
      </c>
      <c r="H4" s="11">
        <v>45444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23">
        <f t="array" ref="B6:H6">DaysAndWeeks+DATE(CalendarYear,6,1)-WEEKDAY(DATE(CalendarYear,6,1),(WeekStart="Monday")+1)+8</f>
        <v>45445</v>
      </c>
      <c r="C6" s="23">
        <v>45446</v>
      </c>
      <c r="D6" s="23">
        <v>45447</v>
      </c>
      <c r="E6" s="23">
        <v>45448</v>
      </c>
      <c r="F6" s="23">
        <v>45449</v>
      </c>
      <c r="G6" s="23">
        <v>45450</v>
      </c>
      <c r="H6" s="23">
        <v>45451</v>
      </c>
    </row>
    <row r="7" spans="1:9" s="12" customFormat="1" ht="48" customHeight="1" x14ac:dyDescent="0.2">
      <c r="A7" s="6"/>
      <c r="B7" s="24"/>
      <c r="C7" s="24"/>
      <c r="D7" s="24"/>
      <c r="E7" s="24"/>
      <c r="F7" s="24"/>
      <c r="G7" s="24"/>
      <c r="H7" s="24"/>
    </row>
    <row r="8" spans="1:9" s="8" customFormat="1" ht="19.5" customHeight="1" x14ac:dyDescent="0.2">
      <c r="A8" s="7"/>
      <c r="B8" s="11">
        <f t="array" ref="B8:H8">DaysAndWeeks+DATE(CalendarYear,6,1)-WEEKDAY(DATE(CalendarYear,6,1),(WeekStart="Monday")+1)+15</f>
        <v>45452</v>
      </c>
      <c r="C8" s="11">
        <v>45453</v>
      </c>
      <c r="D8" s="11">
        <v>45454</v>
      </c>
      <c r="E8" s="11">
        <v>45455</v>
      </c>
      <c r="F8" s="11">
        <v>45456</v>
      </c>
      <c r="G8" s="11">
        <v>45457</v>
      </c>
      <c r="H8" s="11">
        <v>45458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23">
        <f t="array" ref="B10:H10">DaysAndWeeks+DATE(CalendarYear,6,1)-WEEKDAY(DATE(CalendarYear,6,1),(WeekStart="Monday")+1)+22</f>
        <v>45459</v>
      </c>
      <c r="C10" s="23">
        <v>45460</v>
      </c>
      <c r="D10" s="23">
        <v>45461</v>
      </c>
      <c r="E10" s="23">
        <v>45462</v>
      </c>
      <c r="F10" s="23">
        <v>45463</v>
      </c>
      <c r="G10" s="23">
        <v>45464</v>
      </c>
      <c r="H10" s="23">
        <v>45465</v>
      </c>
    </row>
    <row r="11" spans="1:9" s="12" customFormat="1" ht="48" customHeight="1" x14ac:dyDescent="0.2">
      <c r="A11" s="6"/>
      <c r="B11" s="24"/>
      <c r="C11" s="24"/>
      <c r="D11" s="24"/>
      <c r="E11" s="24"/>
      <c r="F11" s="24"/>
      <c r="G11" s="24"/>
      <c r="H11" s="24"/>
    </row>
    <row r="12" spans="1:9" s="8" customFormat="1" ht="19.5" customHeight="1" x14ac:dyDescent="0.2">
      <c r="A12" s="7"/>
      <c r="B12" s="11">
        <f t="array" ref="B12:H12">DaysAndWeeks+DATE(CalendarYear,6,1)-WEEKDAY(DATE(CalendarYear,6,1),(WeekStart="Monday")+1)+29</f>
        <v>45466</v>
      </c>
      <c r="C12" s="11">
        <v>45467</v>
      </c>
      <c r="D12" s="11">
        <v>45468</v>
      </c>
      <c r="E12" s="11">
        <v>45469</v>
      </c>
      <c r="F12" s="11">
        <v>45470</v>
      </c>
      <c r="G12" s="11">
        <v>45471</v>
      </c>
      <c r="H12" s="11">
        <v>45472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23">
        <f t="array" ref="B14:C14">DaysAndWeeks+DATE(CalendarYear,6,1)-WEEKDAY(DATE(CalendarYear,6,1),(WeekStart="Monday")+1)+36</f>
        <v>45473</v>
      </c>
      <c r="C14" s="23">
        <v>45474</v>
      </c>
      <c r="D14" s="61" t="s">
        <v>1</v>
      </c>
      <c r="E14" s="61"/>
      <c r="F14" s="61"/>
      <c r="G14" s="61"/>
      <c r="H14" s="61"/>
    </row>
    <row r="15" spans="1:9" s="12" customFormat="1" ht="48" customHeight="1" x14ac:dyDescent="0.2">
      <c r="A15" s="6"/>
      <c r="B15" s="24"/>
      <c r="C15" s="24"/>
      <c r="D15" s="62"/>
      <c r="E15" s="62"/>
      <c r="F15" s="62"/>
      <c r="G15" s="62"/>
      <c r="H15" s="62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June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I15"/>
  <sheetViews>
    <sheetView showGridLines="0" showRowColHeaders="0" zoomScaleNormal="100" workbookViewId="0">
      <selection activeCell="F7" sqref="F7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8" customWidth="1"/>
    <col min="11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60" t="str">
        <f>"July "&amp;CalendarYear</f>
        <v>July 2024</v>
      </c>
      <c r="C2" s="60"/>
      <c r="D2" s="60"/>
      <c r="E2" s="3"/>
      <c r="F2" s="3"/>
      <c r="G2" s="3"/>
      <c r="H2" s="4"/>
    </row>
    <row r="3" spans="1:9" s="5" customFormat="1" ht="19.5" customHeight="1" thickBot="1" x14ac:dyDescent="0.25">
      <c r="A3" s="1"/>
      <c r="B3" s="27" t="str">
        <f>WeekStart</f>
        <v>Sunday</v>
      </c>
      <c r="C3" s="27" t="str">
        <f t="shared" ref="C3:H3" si="0">TEXT(C4,"dddd")</f>
        <v>Monday</v>
      </c>
      <c r="D3" s="27" t="str">
        <f t="shared" si="0"/>
        <v>Tuesday</v>
      </c>
      <c r="E3" s="27" t="str">
        <f t="shared" si="0"/>
        <v>Wednesday</v>
      </c>
      <c r="F3" s="27" t="str">
        <f t="shared" si="0"/>
        <v>Thursday</v>
      </c>
      <c r="G3" s="27" t="str">
        <f t="shared" si="0"/>
        <v>Friday</v>
      </c>
      <c r="H3" s="27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DaysAndWeeks+DATE(CalendarYear,7,1)-WEEKDAY(DATE(CalendarYear,7,1),(WeekStart="Monday")+1)+1</f>
        <v>45473</v>
      </c>
      <c r="C4" s="11">
        <v>45474</v>
      </c>
      <c r="D4" s="11">
        <v>45475</v>
      </c>
      <c r="E4" s="11">
        <v>45476</v>
      </c>
      <c r="F4" s="11">
        <v>45477</v>
      </c>
      <c r="G4" s="11">
        <v>45478</v>
      </c>
      <c r="H4" s="11">
        <v>45479</v>
      </c>
    </row>
    <row r="5" spans="1:9" s="12" customFormat="1" ht="48" customHeight="1" x14ac:dyDescent="0.2">
      <c r="A5" s="6"/>
      <c r="B5" s="9"/>
      <c r="C5" s="39" t="s">
        <v>44</v>
      </c>
      <c r="D5" s="39" t="s">
        <v>38</v>
      </c>
      <c r="E5" s="39" t="s">
        <v>6</v>
      </c>
      <c r="F5" s="39" t="s">
        <v>70</v>
      </c>
      <c r="G5" s="39" t="s">
        <v>63</v>
      </c>
      <c r="H5" s="39" t="s">
        <v>71</v>
      </c>
    </row>
    <row r="6" spans="1:9" s="8" customFormat="1" ht="19.5" customHeight="1" x14ac:dyDescent="0.2">
      <c r="A6" s="7"/>
      <c r="B6" s="23">
        <f t="array" ref="B6:H6">DaysAndWeeks+DATE(CalendarYear,7,1)-WEEKDAY(DATE(CalendarYear,7,1),(WeekStart="Monday")+1)+8</f>
        <v>45480</v>
      </c>
      <c r="C6" s="23">
        <v>45481</v>
      </c>
      <c r="D6" s="23">
        <v>45482</v>
      </c>
      <c r="E6" s="23">
        <v>45483</v>
      </c>
      <c r="F6" s="23">
        <v>45484</v>
      </c>
      <c r="G6" s="23">
        <v>45485</v>
      </c>
      <c r="H6" s="23">
        <v>45486</v>
      </c>
    </row>
    <row r="7" spans="1:9" s="12" customFormat="1" ht="48" customHeight="1" x14ac:dyDescent="0.2">
      <c r="A7" s="6"/>
      <c r="B7" s="51" t="s">
        <v>31</v>
      </c>
      <c r="C7" s="51" t="s">
        <v>69</v>
      </c>
      <c r="D7" s="51" t="s">
        <v>43</v>
      </c>
      <c r="E7" s="51" t="s">
        <v>15</v>
      </c>
      <c r="F7" s="51" t="s">
        <v>9</v>
      </c>
      <c r="G7" s="51" t="s">
        <v>37</v>
      </c>
      <c r="H7" s="51" t="s">
        <v>51</v>
      </c>
    </row>
    <row r="8" spans="1:9" s="8" customFormat="1" ht="19.5" customHeight="1" x14ac:dyDescent="0.2">
      <c r="A8" s="7"/>
      <c r="B8" s="11">
        <f t="array" ref="B8:H8">DaysAndWeeks+DATE(CalendarYear,7,1)-WEEKDAY(DATE(CalendarYear,7,1),(WeekStart="Monday")+1)+15</f>
        <v>45487</v>
      </c>
      <c r="C8" s="11">
        <v>45488</v>
      </c>
      <c r="D8" s="11">
        <v>45489</v>
      </c>
      <c r="E8" s="11">
        <v>45490</v>
      </c>
      <c r="F8" s="11">
        <v>45491</v>
      </c>
      <c r="G8" s="11">
        <v>45492</v>
      </c>
      <c r="H8" s="11">
        <v>45493</v>
      </c>
    </row>
    <row r="9" spans="1:9" s="12" customFormat="1" ht="48" customHeight="1" x14ac:dyDescent="0.2">
      <c r="A9" s="6"/>
      <c r="B9" s="39" t="s">
        <v>65</v>
      </c>
      <c r="C9" s="39" t="s">
        <v>14</v>
      </c>
      <c r="D9" s="39" t="s">
        <v>72</v>
      </c>
      <c r="E9" s="39" t="s">
        <v>73</v>
      </c>
      <c r="F9" s="39" t="s">
        <v>74</v>
      </c>
      <c r="G9" s="39" t="s">
        <v>27</v>
      </c>
      <c r="H9" s="39" t="s">
        <v>48</v>
      </c>
    </row>
    <row r="10" spans="1:9" s="8" customFormat="1" ht="19.5" customHeight="1" x14ac:dyDescent="0.2">
      <c r="A10" s="7"/>
      <c r="B10" s="23">
        <f t="array" ref="B10:H10">DaysAndWeeks+DATE(CalendarYear,7,1)-WEEKDAY(DATE(CalendarYear,7,1),(WeekStart="Monday")+1)+22</f>
        <v>45494</v>
      </c>
      <c r="C10" s="23">
        <v>45495</v>
      </c>
      <c r="D10" s="23">
        <v>45496</v>
      </c>
      <c r="E10" s="23">
        <v>45497</v>
      </c>
      <c r="F10" s="23">
        <v>45498</v>
      </c>
      <c r="G10" s="23">
        <v>45499</v>
      </c>
      <c r="H10" s="23">
        <v>45500</v>
      </c>
    </row>
    <row r="11" spans="1:9" s="12" customFormat="1" ht="48" customHeight="1" x14ac:dyDescent="0.2">
      <c r="A11" s="6"/>
      <c r="B11" s="51" t="s">
        <v>30</v>
      </c>
      <c r="C11" s="51" t="s">
        <v>75</v>
      </c>
      <c r="D11" s="51" t="s">
        <v>76</v>
      </c>
      <c r="E11" s="51" t="s">
        <v>13</v>
      </c>
      <c r="F11" s="51" t="s">
        <v>77</v>
      </c>
      <c r="G11" s="51" t="s">
        <v>61</v>
      </c>
      <c r="H11" s="51" t="s">
        <v>11</v>
      </c>
    </row>
    <row r="12" spans="1:9" s="8" customFormat="1" ht="19.5" customHeight="1" x14ac:dyDescent="0.2">
      <c r="A12" s="7"/>
      <c r="B12" s="11">
        <f t="array" ref="B12:H12">DaysAndWeeks+DATE(CalendarYear,7,1)-WEEKDAY(DATE(CalendarYear,7,1),(WeekStart="Monday")+1)+29</f>
        <v>45501</v>
      </c>
      <c r="C12" s="11">
        <v>45502</v>
      </c>
      <c r="D12" s="11">
        <v>45503</v>
      </c>
      <c r="E12" s="11">
        <v>45504</v>
      </c>
      <c r="F12" s="11">
        <v>45505</v>
      </c>
      <c r="G12" s="11">
        <v>45506</v>
      </c>
      <c r="H12" s="11">
        <v>45507</v>
      </c>
    </row>
    <row r="13" spans="1:9" s="12" customFormat="1" ht="48" customHeight="1" x14ac:dyDescent="0.2">
      <c r="A13" s="6"/>
      <c r="B13" s="39" t="s">
        <v>78</v>
      </c>
      <c r="C13" s="37" t="s">
        <v>57</v>
      </c>
      <c r="D13" s="38" t="s">
        <v>79</v>
      </c>
      <c r="E13" s="52" t="s">
        <v>66</v>
      </c>
      <c r="F13" s="9"/>
      <c r="G13" s="9"/>
      <c r="H13" s="9"/>
    </row>
    <row r="14" spans="1:9" s="8" customFormat="1" ht="19.5" customHeight="1" x14ac:dyDescent="0.2">
      <c r="A14" s="7"/>
      <c r="B14" s="23">
        <f t="array" ref="B14:C14">DaysAndWeeks+DATE(CalendarYear,7,1)-WEEKDAY(DATE(CalendarYear,7,1),(WeekStart="Monday")+1)+36</f>
        <v>45508</v>
      </c>
      <c r="C14" s="23">
        <v>45509</v>
      </c>
      <c r="D14" s="61" t="s">
        <v>1</v>
      </c>
      <c r="E14" s="61"/>
      <c r="F14" s="61"/>
      <c r="G14" s="61"/>
      <c r="H14" s="61"/>
    </row>
    <row r="15" spans="1:9" s="12" customFormat="1" ht="48" customHeight="1" x14ac:dyDescent="0.2">
      <c r="A15" s="6"/>
      <c r="B15" s="24"/>
      <c r="C15" s="24"/>
      <c r="D15" s="62"/>
      <c r="E15" s="62"/>
      <c r="F15" s="62"/>
      <c r="G15" s="62"/>
      <c r="H15" s="62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July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I15"/>
  <sheetViews>
    <sheetView showGridLines="0" showRowColHeaders="0" workbookViewId="0">
      <selection activeCell="H5" sqref="H5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8" customWidth="1"/>
    <col min="11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60" t="str">
        <f>"August "&amp;CalendarYear</f>
        <v>August 2024</v>
      </c>
      <c r="C2" s="60"/>
      <c r="D2" s="60"/>
      <c r="E2" s="3"/>
      <c r="F2" s="3"/>
      <c r="G2" s="3"/>
      <c r="H2" s="4"/>
    </row>
    <row r="3" spans="1:9" s="5" customFormat="1" ht="19.5" customHeight="1" thickBot="1" x14ac:dyDescent="0.25">
      <c r="A3" s="1"/>
      <c r="B3" s="27" t="str">
        <f>WeekStart</f>
        <v>Sunday</v>
      </c>
      <c r="C3" s="27" t="str">
        <f t="shared" ref="C3:H3" si="0">TEXT(C4,"dddd")</f>
        <v>Monday</v>
      </c>
      <c r="D3" s="27" t="str">
        <f t="shared" si="0"/>
        <v>Tuesday</v>
      </c>
      <c r="E3" s="27" t="str">
        <f t="shared" si="0"/>
        <v>Wednesday</v>
      </c>
      <c r="F3" s="27" t="str">
        <f t="shared" si="0"/>
        <v>Thursday</v>
      </c>
      <c r="G3" s="27" t="str">
        <f t="shared" si="0"/>
        <v>Friday</v>
      </c>
      <c r="H3" s="27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DaysAndWeeks+DATE(CalendarYear,8,1)-WEEKDAY(DATE(CalendarYear,8,1),(WeekStart="Monday")+1)+1</f>
        <v>45501</v>
      </c>
      <c r="C4" s="11">
        <v>45502</v>
      </c>
      <c r="D4" s="11">
        <v>45503</v>
      </c>
      <c r="E4" s="11">
        <v>45504</v>
      </c>
      <c r="F4" s="11">
        <v>45505</v>
      </c>
      <c r="G4" s="11">
        <v>45506</v>
      </c>
      <c r="H4" s="11">
        <v>45507</v>
      </c>
    </row>
    <row r="5" spans="1:9" s="12" customFormat="1" ht="48" customHeight="1" x14ac:dyDescent="0.2">
      <c r="A5" s="6"/>
      <c r="B5" s="9"/>
      <c r="C5" s="9"/>
      <c r="D5" s="9"/>
      <c r="E5" s="9"/>
      <c r="F5" s="9" t="s">
        <v>38</v>
      </c>
      <c r="G5" s="9" t="s">
        <v>44</v>
      </c>
      <c r="H5" s="9" t="s">
        <v>80</v>
      </c>
    </row>
    <row r="6" spans="1:9" s="8" customFormat="1" ht="19.5" customHeight="1" x14ac:dyDescent="0.2">
      <c r="A6" s="7"/>
      <c r="B6" s="23">
        <f t="array" ref="B6:H6">DaysAndWeeks+DATE(CalendarYear,8,1)-WEEKDAY(DATE(CalendarYear,8,1),(WeekStart="Monday")+1)+8</f>
        <v>45508</v>
      </c>
      <c r="C6" s="23">
        <v>45509</v>
      </c>
      <c r="D6" s="23">
        <v>45510</v>
      </c>
      <c r="E6" s="23">
        <v>45511</v>
      </c>
      <c r="F6" s="23">
        <v>45512</v>
      </c>
      <c r="G6" s="23">
        <v>45513</v>
      </c>
      <c r="H6" s="23">
        <v>45514</v>
      </c>
    </row>
    <row r="7" spans="1:9" s="12" customFormat="1" ht="48" customHeight="1" x14ac:dyDescent="0.2">
      <c r="A7" s="6"/>
      <c r="B7" s="24"/>
      <c r="C7" s="24"/>
      <c r="D7" s="24"/>
      <c r="E7" s="24"/>
      <c r="F7" s="24"/>
      <c r="G7" s="24"/>
      <c r="H7" s="24"/>
    </row>
    <row r="8" spans="1:9" s="8" customFormat="1" ht="19.5" customHeight="1" x14ac:dyDescent="0.2">
      <c r="A8" s="7"/>
      <c r="B8" s="11">
        <f t="array" ref="B8:H8">DaysAndWeeks+DATE(CalendarYear,8,1)-WEEKDAY(DATE(CalendarYear,8,1),(WeekStart="Monday")+1)+15</f>
        <v>45515</v>
      </c>
      <c r="C8" s="11">
        <v>45516</v>
      </c>
      <c r="D8" s="11">
        <v>45517</v>
      </c>
      <c r="E8" s="11">
        <v>45518</v>
      </c>
      <c r="F8" s="11">
        <v>45519</v>
      </c>
      <c r="G8" s="11">
        <v>45520</v>
      </c>
      <c r="H8" s="11">
        <v>45521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23">
        <f t="array" ref="B10:H10">DaysAndWeeks+DATE(CalendarYear,8,1)-WEEKDAY(DATE(CalendarYear,8,1),(WeekStart="Monday")+1)+22</f>
        <v>45522</v>
      </c>
      <c r="C10" s="23">
        <v>45523</v>
      </c>
      <c r="D10" s="23">
        <v>45524</v>
      </c>
      <c r="E10" s="23">
        <v>45525</v>
      </c>
      <c r="F10" s="23">
        <v>45526</v>
      </c>
      <c r="G10" s="23">
        <v>45527</v>
      </c>
      <c r="H10" s="23">
        <v>45528</v>
      </c>
    </row>
    <row r="11" spans="1:9" s="12" customFormat="1" ht="48" customHeight="1" x14ac:dyDescent="0.2">
      <c r="A11" s="6"/>
      <c r="B11" s="24"/>
      <c r="C11" s="24"/>
      <c r="D11" s="24"/>
      <c r="E11" s="24"/>
      <c r="F11" s="24"/>
      <c r="G11" s="24"/>
      <c r="H11" s="24"/>
    </row>
    <row r="12" spans="1:9" s="8" customFormat="1" ht="19.5" customHeight="1" x14ac:dyDescent="0.2">
      <c r="A12" s="7"/>
      <c r="B12" s="11">
        <f t="array" ref="B12:H12">DaysAndWeeks+DATE(CalendarYear,8,1)-WEEKDAY(DATE(CalendarYear,8,1),(WeekStart="Monday")+1)+29</f>
        <v>45529</v>
      </c>
      <c r="C12" s="11">
        <v>45530</v>
      </c>
      <c r="D12" s="11">
        <v>45531</v>
      </c>
      <c r="E12" s="11">
        <v>45532</v>
      </c>
      <c r="F12" s="11">
        <v>45533</v>
      </c>
      <c r="G12" s="11">
        <v>45534</v>
      </c>
      <c r="H12" s="11">
        <v>45535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23">
        <f t="array" ref="B14:C14">DaysAndWeeks+DATE(CalendarYear,8,1)-WEEKDAY(DATE(CalendarYear,8,1),(WeekStart="Monday")+1)+36</f>
        <v>45536</v>
      </c>
      <c r="C14" s="23">
        <v>45537</v>
      </c>
      <c r="D14" s="61" t="s">
        <v>1</v>
      </c>
      <c r="E14" s="61"/>
      <c r="F14" s="61"/>
      <c r="G14" s="61"/>
      <c r="H14" s="61"/>
    </row>
    <row r="15" spans="1:9" s="12" customFormat="1" ht="48" customHeight="1" x14ac:dyDescent="0.2">
      <c r="A15" s="6"/>
      <c r="B15" s="24"/>
      <c r="C15" s="24"/>
      <c r="D15" s="62"/>
      <c r="E15" s="62"/>
      <c r="F15" s="62"/>
      <c r="G15" s="62"/>
      <c r="H15" s="62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ugust month calendar" sqref="A1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A1:I15"/>
  <sheetViews>
    <sheetView showGridLines="0" showRowColHeaders="0" tabSelected="1" zoomScaleNormal="100" workbookViewId="0">
      <selection activeCell="B2" sqref="B2:I15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8" customWidth="1"/>
    <col min="11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63" t="str">
        <f>"September "&amp;CalendarYear</f>
        <v>September 2024</v>
      </c>
      <c r="C2" s="63"/>
      <c r="D2" s="63"/>
      <c r="E2" s="3"/>
      <c r="F2" s="3"/>
      <c r="G2" s="3"/>
      <c r="H2" s="4"/>
    </row>
    <row r="3" spans="1:9" s="5" customFormat="1" ht="19.5" customHeight="1" thickBot="1" x14ac:dyDescent="0.25">
      <c r="A3" s="1"/>
      <c r="B3" s="28" t="str">
        <f>WeekStart</f>
        <v>Sunday</v>
      </c>
      <c r="C3" s="28" t="str">
        <f t="shared" ref="C3:H3" si="0">TEXT(C4,"dddd")</f>
        <v>Monday</v>
      </c>
      <c r="D3" s="28" t="str">
        <f t="shared" si="0"/>
        <v>Tuesday</v>
      </c>
      <c r="E3" s="28" t="str">
        <f t="shared" si="0"/>
        <v>Wednesday</v>
      </c>
      <c r="F3" s="28" t="str">
        <f t="shared" si="0"/>
        <v>Thursday</v>
      </c>
      <c r="G3" s="28" t="str">
        <f t="shared" si="0"/>
        <v>Friday</v>
      </c>
      <c r="H3" s="28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DaysAndWeeks+DATE(CalendarYear,9,1)-WEEKDAY(DATE(CalendarYear,9,1),(WeekStart="Monday")+1)+1</f>
        <v>45536</v>
      </c>
      <c r="C4" s="11">
        <v>45537</v>
      </c>
      <c r="D4" s="11">
        <v>45538</v>
      </c>
      <c r="E4" s="11">
        <v>45539</v>
      </c>
      <c r="F4" s="11">
        <v>45540</v>
      </c>
      <c r="G4" s="11">
        <v>45541</v>
      </c>
      <c r="H4" s="11">
        <v>45542</v>
      </c>
    </row>
    <row r="5" spans="1:9" s="12" customFormat="1" ht="48" customHeight="1" x14ac:dyDescent="0.2">
      <c r="A5" s="6"/>
      <c r="B5" s="49" t="s">
        <v>44</v>
      </c>
      <c r="C5" s="49" t="s">
        <v>38</v>
      </c>
      <c r="D5" s="9"/>
      <c r="E5" s="9"/>
      <c r="F5" s="9"/>
      <c r="G5" s="49" t="s">
        <v>15</v>
      </c>
      <c r="H5" s="49" t="s">
        <v>9</v>
      </c>
    </row>
    <row r="6" spans="1:9" s="8" customFormat="1" ht="19.5" customHeight="1" x14ac:dyDescent="0.2">
      <c r="A6" s="7"/>
      <c r="B6" s="21">
        <f t="array" ref="B6:H6">DaysAndWeeks+DATE(CalendarYear,9,1)-WEEKDAY(DATE(CalendarYear,9,1),(WeekStart="Monday")+1)+8</f>
        <v>45543</v>
      </c>
      <c r="C6" s="21">
        <v>45544</v>
      </c>
      <c r="D6" s="21">
        <v>45545</v>
      </c>
      <c r="E6" s="21">
        <v>45546</v>
      </c>
      <c r="F6" s="21">
        <v>45547</v>
      </c>
      <c r="G6" s="21">
        <v>45548</v>
      </c>
      <c r="H6" s="21">
        <v>45549</v>
      </c>
    </row>
    <row r="7" spans="1:9" s="12" customFormat="1" ht="48" customHeight="1" x14ac:dyDescent="0.2">
      <c r="A7" s="6"/>
      <c r="B7" s="66" t="s">
        <v>20</v>
      </c>
      <c r="C7" s="22"/>
      <c r="D7" s="22"/>
      <c r="E7" s="22"/>
      <c r="F7" s="22"/>
      <c r="G7" s="22"/>
      <c r="H7" s="22"/>
    </row>
    <row r="8" spans="1:9" s="8" customFormat="1" ht="19.5" customHeight="1" x14ac:dyDescent="0.2">
      <c r="A8" s="7"/>
      <c r="B8" s="11">
        <f t="array" ref="B8:H8">DaysAndWeeks+DATE(CalendarYear,9,1)-WEEKDAY(DATE(CalendarYear,9,1),(WeekStart="Monday")+1)+15</f>
        <v>45550</v>
      </c>
      <c r="C8" s="11">
        <v>45551</v>
      </c>
      <c r="D8" s="11">
        <v>45552</v>
      </c>
      <c r="E8" s="11">
        <v>45553</v>
      </c>
      <c r="F8" s="11">
        <v>45554</v>
      </c>
      <c r="G8" s="11">
        <v>45555</v>
      </c>
      <c r="H8" s="11">
        <v>45556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49" t="s">
        <v>47</v>
      </c>
      <c r="H9" s="49" t="s">
        <v>73</v>
      </c>
    </row>
    <row r="10" spans="1:9" s="8" customFormat="1" ht="19.5" customHeight="1" x14ac:dyDescent="0.2">
      <c r="A10" s="7"/>
      <c r="B10" s="21">
        <f t="array" ref="B10:H10">DaysAndWeeks+DATE(CalendarYear,9,1)-WEEKDAY(DATE(CalendarYear,9,1),(WeekStart="Monday")+1)+22</f>
        <v>45557</v>
      </c>
      <c r="C10" s="21">
        <v>45558</v>
      </c>
      <c r="D10" s="21">
        <v>45559</v>
      </c>
      <c r="E10" s="21">
        <v>45560</v>
      </c>
      <c r="F10" s="21">
        <v>45561</v>
      </c>
      <c r="G10" s="21">
        <v>45562</v>
      </c>
      <c r="H10" s="21">
        <v>45563</v>
      </c>
    </row>
    <row r="11" spans="1:9" s="12" customFormat="1" ht="48" customHeight="1" x14ac:dyDescent="0.2">
      <c r="A11" s="6"/>
      <c r="B11" s="66" t="s">
        <v>81</v>
      </c>
      <c r="C11" s="66" t="s">
        <v>63</v>
      </c>
      <c r="D11" s="22"/>
      <c r="E11" s="22"/>
      <c r="F11" s="22"/>
      <c r="G11" s="66" t="s">
        <v>65</v>
      </c>
      <c r="H11" s="66" t="s">
        <v>69</v>
      </c>
    </row>
    <row r="12" spans="1:9" s="8" customFormat="1" ht="19.5" customHeight="1" x14ac:dyDescent="0.2">
      <c r="A12" s="7"/>
      <c r="B12" s="11">
        <f t="array" ref="B12:H12">DaysAndWeeks+DATE(CalendarYear,9,1)-WEEKDAY(DATE(CalendarYear,9,1),(WeekStart="Monday")+1)+29</f>
        <v>45564</v>
      </c>
      <c r="C12" s="11">
        <v>45565</v>
      </c>
      <c r="D12" s="11">
        <v>45566</v>
      </c>
      <c r="E12" s="11">
        <v>45567</v>
      </c>
      <c r="F12" s="11">
        <v>45568</v>
      </c>
      <c r="G12" s="11">
        <v>45569</v>
      </c>
      <c r="H12" s="11">
        <v>45570</v>
      </c>
    </row>
    <row r="13" spans="1:9" s="12" customFormat="1" ht="48" customHeight="1" x14ac:dyDescent="0.2">
      <c r="A13" s="6"/>
      <c r="B13" s="49" t="s">
        <v>48</v>
      </c>
      <c r="C13" s="49" t="s">
        <v>30</v>
      </c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21">
        <f t="array" ref="B14:C14">DaysAndWeeks+DATE(CalendarYear,9,1)-WEEKDAY(DATE(CalendarYear,9,1),(WeekStart="Monday")+1)+36</f>
        <v>45571</v>
      </c>
      <c r="C14" s="21">
        <v>45572</v>
      </c>
      <c r="D14" s="64" t="s">
        <v>1</v>
      </c>
      <c r="E14" s="64"/>
      <c r="F14" s="64"/>
      <c r="G14" s="64"/>
      <c r="H14" s="64"/>
    </row>
    <row r="15" spans="1:9" s="12" customFormat="1" ht="48" customHeight="1" x14ac:dyDescent="0.2">
      <c r="A15" s="6"/>
      <c r="B15" s="22"/>
      <c r="C15" s="22"/>
      <c r="D15" s="65"/>
      <c r="E15" s="65"/>
      <c r="F15" s="65"/>
      <c r="G15" s="65"/>
      <c r="H15" s="65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September month calendar" sqref="A1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I15"/>
  <sheetViews>
    <sheetView showGridLines="0" showRowColHeaders="0" workbookViewId="0"/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8" customWidth="1"/>
    <col min="11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63" t="str">
        <f>"October "&amp;CalendarYear</f>
        <v>October 2024</v>
      </c>
      <c r="C2" s="63"/>
      <c r="D2" s="63"/>
      <c r="E2" s="3"/>
      <c r="F2" s="3"/>
      <c r="G2" s="3"/>
      <c r="H2" s="4"/>
    </row>
    <row r="3" spans="1:9" s="5" customFormat="1" ht="19.5" customHeight="1" thickBot="1" x14ac:dyDescent="0.25">
      <c r="A3" s="1"/>
      <c r="B3" s="28" t="str">
        <f>WeekStart</f>
        <v>Sunday</v>
      </c>
      <c r="C3" s="28" t="str">
        <f t="shared" ref="C3:H3" si="0">TEXT(C4,"dddd")</f>
        <v>Monday</v>
      </c>
      <c r="D3" s="28" t="str">
        <f t="shared" si="0"/>
        <v>Tuesday</v>
      </c>
      <c r="E3" s="28" t="str">
        <f t="shared" si="0"/>
        <v>Wednesday</v>
      </c>
      <c r="F3" s="28" t="str">
        <f t="shared" si="0"/>
        <v>Thursday</v>
      </c>
      <c r="G3" s="28" t="str">
        <f t="shared" si="0"/>
        <v>Friday</v>
      </c>
      <c r="H3" s="28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DaysAndWeeks+DATE(CalendarYear,10,1)-WEEKDAY(DATE(CalendarYear,10,1),(WeekStart="Monday")+1)+1</f>
        <v>45564</v>
      </c>
      <c r="C4" s="11">
        <v>45565</v>
      </c>
      <c r="D4" s="11">
        <v>45566</v>
      </c>
      <c r="E4" s="11">
        <v>45567</v>
      </c>
      <c r="F4" s="11">
        <v>45568</v>
      </c>
      <c r="G4" s="11">
        <v>45569</v>
      </c>
      <c r="H4" s="11">
        <v>45570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21">
        <f t="array" ref="B6:H6">DaysAndWeeks+DATE(CalendarYear,10,1)-WEEKDAY(DATE(CalendarYear,10,1),(WeekStart="Monday")+1)+8</f>
        <v>45571</v>
      </c>
      <c r="C6" s="21">
        <v>45572</v>
      </c>
      <c r="D6" s="21">
        <v>45573</v>
      </c>
      <c r="E6" s="21">
        <v>45574</v>
      </c>
      <c r="F6" s="21">
        <v>45575</v>
      </c>
      <c r="G6" s="21">
        <v>45576</v>
      </c>
      <c r="H6" s="21">
        <v>45577</v>
      </c>
    </row>
    <row r="7" spans="1:9" s="12" customFormat="1" ht="48" customHeight="1" x14ac:dyDescent="0.2">
      <c r="A7" s="6"/>
      <c r="B7" s="22"/>
      <c r="C7" s="22"/>
      <c r="D7" s="22"/>
      <c r="E7" s="22"/>
      <c r="F7" s="22"/>
      <c r="G7" s="22"/>
      <c r="H7" s="22"/>
    </row>
    <row r="8" spans="1:9" s="8" customFormat="1" ht="19.5" customHeight="1" x14ac:dyDescent="0.2">
      <c r="A8" s="7"/>
      <c r="B8" s="11">
        <f t="array" ref="B8:H8">DaysAndWeeks+DATE(CalendarYear,10,1)-WEEKDAY(DATE(CalendarYear,10,1),(WeekStart="Monday")+1)+15</f>
        <v>45578</v>
      </c>
      <c r="C8" s="11">
        <v>45579</v>
      </c>
      <c r="D8" s="11">
        <v>45580</v>
      </c>
      <c r="E8" s="11">
        <v>45581</v>
      </c>
      <c r="F8" s="11">
        <v>45582</v>
      </c>
      <c r="G8" s="11">
        <v>45583</v>
      </c>
      <c r="H8" s="11">
        <v>45584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21">
        <f t="array" ref="B10:H10">DaysAndWeeks+DATE(CalendarYear,10,1)-WEEKDAY(DATE(CalendarYear,10,1),(WeekStart="Monday")+1)+22</f>
        <v>45585</v>
      </c>
      <c r="C10" s="21">
        <v>45586</v>
      </c>
      <c r="D10" s="21">
        <v>45587</v>
      </c>
      <c r="E10" s="21">
        <v>45588</v>
      </c>
      <c r="F10" s="21">
        <v>45589</v>
      </c>
      <c r="G10" s="21">
        <v>45590</v>
      </c>
      <c r="H10" s="21">
        <v>45591</v>
      </c>
    </row>
    <row r="11" spans="1:9" s="12" customFormat="1" ht="48" customHeight="1" x14ac:dyDescent="0.2">
      <c r="A11" s="6"/>
      <c r="B11" s="22"/>
      <c r="C11" s="22"/>
      <c r="D11" s="22"/>
      <c r="E11" s="22"/>
      <c r="F11" s="22"/>
      <c r="G11" s="22"/>
      <c r="H11" s="22"/>
    </row>
    <row r="12" spans="1:9" s="8" customFormat="1" ht="19.5" customHeight="1" x14ac:dyDescent="0.2">
      <c r="A12" s="7"/>
      <c r="B12" s="11">
        <f t="array" ref="B12:H12">DaysAndWeeks+DATE(CalendarYear,10,1)-WEEKDAY(DATE(CalendarYear,10,1),(WeekStart="Monday")+1)+29</f>
        <v>45592</v>
      </c>
      <c r="C12" s="11">
        <v>45593</v>
      </c>
      <c r="D12" s="11">
        <v>45594</v>
      </c>
      <c r="E12" s="11">
        <v>45595</v>
      </c>
      <c r="F12" s="11">
        <v>45596</v>
      </c>
      <c r="G12" s="11">
        <v>45597</v>
      </c>
      <c r="H12" s="11">
        <v>45598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21">
        <f t="array" ref="B14:C14">DaysAndWeeks+DATE(CalendarYear,10,1)-WEEKDAY(DATE(CalendarYear,10,1),(WeekStart="Monday")+1)+36</f>
        <v>45599</v>
      </c>
      <c r="C14" s="21">
        <v>45600</v>
      </c>
      <c r="D14" s="64" t="s">
        <v>1</v>
      </c>
      <c r="E14" s="64"/>
      <c r="F14" s="64"/>
      <c r="G14" s="64"/>
      <c r="H14" s="64"/>
    </row>
    <row r="15" spans="1:9" s="12" customFormat="1" ht="48" customHeight="1" x14ac:dyDescent="0.2">
      <c r="A15" s="6"/>
      <c r="B15" s="22"/>
      <c r="C15" s="22"/>
      <c r="D15" s="65"/>
      <c r="E15" s="65"/>
      <c r="F15" s="65"/>
      <c r="G15" s="65"/>
      <c r="H15" s="65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Octo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5"/>
  <sheetViews>
    <sheetView showGridLines="0" showRowColHeaders="0" workbookViewId="0"/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8" customWidth="1"/>
    <col min="11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63" t="str">
        <f>"November "&amp;CalendarYear</f>
        <v>November 2024</v>
      </c>
      <c r="C2" s="63"/>
      <c r="D2" s="63"/>
      <c r="E2" s="3"/>
      <c r="F2" s="3"/>
      <c r="G2" s="3"/>
      <c r="H2" s="4"/>
    </row>
    <row r="3" spans="1:9" s="5" customFormat="1" ht="19.5" customHeight="1" thickBot="1" x14ac:dyDescent="0.25">
      <c r="A3" s="1"/>
      <c r="B3" s="28" t="str">
        <f>WeekStart</f>
        <v>Sunday</v>
      </c>
      <c r="C3" s="28" t="str">
        <f t="shared" ref="C3:H3" si="0">TEXT(C4,"dddd")</f>
        <v>Monday</v>
      </c>
      <c r="D3" s="28" t="str">
        <f t="shared" si="0"/>
        <v>Tuesday</v>
      </c>
      <c r="E3" s="28" t="str">
        <f t="shared" si="0"/>
        <v>Wednesday</v>
      </c>
      <c r="F3" s="28" t="str">
        <f t="shared" si="0"/>
        <v>Thursday</v>
      </c>
      <c r="G3" s="28" t="str">
        <f t="shared" si="0"/>
        <v>Friday</v>
      </c>
      <c r="H3" s="28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DaysAndWeeks+DATE(CalendarYear,11,1)-WEEKDAY(DATE(CalendarYear,11,1),(WeekStart="Monday")+1)+1</f>
        <v>45592</v>
      </c>
      <c r="C4" s="11">
        <v>45593</v>
      </c>
      <c r="D4" s="11">
        <v>45594</v>
      </c>
      <c r="E4" s="11">
        <v>45595</v>
      </c>
      <c r="F4" s="11">
        <v>45596</v>
      </c>
      <c r="G4" s="11">
        <v>45597</v>
      </c>
      <c r="H4" s="11">
        <v>45598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21">
        <f t="array" ref="B6:H6">DaysAndWeeks+DATE(CalendarYear,11,1)-WEEKDAY(DATE(CalendarYear,11,1),(WeekStart="Monday")+1)+8</f>
        <v>45599</v>
      </c>
      <c r="C6" s="21">
        <v>45600</v>
      </c>
      <c r="D6" s="21">
        <v>45601</v>
      </c>
      <c r="E6" s="21">
        <v>45602</v>
      </c>
      <c r="F6" s="21">
        <v>45603</v>
      </c>
      <c r="G6" s="21">
        <v>45604</v>
      </c>
      <c r="H6" s="21">
        <v>45605</v>
      </c>
    </row>
    <row r="7" spans="1:9" s="12" customFormat="1" ht="48" customHeight="1" x14ac:dyDescent="0.2">
      <c r="A7" s="6"/>
      <c r="B7" s="22"/>
      <c r="C7" s="22"/>
      <c r="D7" s="22"/>
      <c r="E7" s="22"/>
      <c r="F7" s="22"/>
      <c r="G7" s="22"/>
      <c r="H7" s="22"/>
    </row>
    <row r="8" spans="1:9" s="8" customFormat="1" ht="19.5" customHeight="1" x14ac:dyDescent="0.2">
      <c r="A8" s="7"/>
      <c r="B8" s="11">
        <f t="array" ref="B8:H8">DaysAndWeeks+DATE(CalendarYear,11,1)-WEEKDAY(DATE(CalendarYear,11,1),(WeekStart="Monday")+1)+15</f>
        <v>45606</v>
      </c>
      <c r="C8" s="11">
        <v>45607</v>
      </c>
      <c r="D8" s="11">
        <v>45608</v>
      </c>
      <c r="E8" s="11">
        <v>45609</v>
      </c>
      <c r="F8" s="11">
        <v>45610</v>
      </c>
      <c r="G8" s="11">
        <v>45611</v>
      </c>
      <c r="H8" s="11">
        <v>45612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21">
        <f t="array" ref="B10:H10">DaysAndWeeks+DATE(CalendarYear,11,1)-WEEKDAY(DATE(CalendarYear,11,1),(WeekStart="Monday")+1)+22</f>
        <v>45613</v>
      </c>
      <c r="C10" s="21">
        <v>45614</v>
      </c>
      <c r="D10" s="21">
        <v>45615</v>
      </c>
      <c r="E10" s="21">
        <v>45616</v>
      </c>
      <c r="F10" s="21">
        <v>45617</v>
      </c>
      <c r="G10" s="21">
        <v>45618</v>
      </c>
      <c r="H10" s="21">
        <v>45619</v>
      </c>
    </row>
    <row r="11" spans="1:9" s="12" customFormat="1" ht="48" customHeight="1" x14ac:dyDescent="0.2">
      <c r="A11" s="6"/>
      <c r="B11" s="22"/>
      <c r="C11" s="22"/>
      <c r="D11" s="22"/>
      <c r="E11" s="22"/>
      <c r="F11" s="22"/>
      <c r="G11" s="22"/>
      <c r="H11" s="22"/>
    </row>
    <row r="12" spans="1:9" s="8" customFormat="1" ht="19.5" customHeight="1" x14ac:dyDescent="0.2">
      <c r="A12" s="7"/>
      <c r="B12" s="11">
        <f t="array" ref="B12:H12">DaysAndWeeks+DATE(CalendarYear,11,1)-WEEKDAY(DATE(CalendarYear,11,1),(WeekStart="Monday")+1)+29</f>
        <v>45620</v>
      </c>
      <c r="C12" s="11">
        <v>45621</v>
      </c>
      <c r="D12" s="11">
        <v>45622</v>
      </c>
      <c r="E12" s="11">
        <v>45623</v>
      </c>
      <c r="F12" s="11">
        <v>45624</v>
      </c>
      <c r="G12" s="11">
        <v>45625</v>
      </c>
      <c r="H12" s="11">
        <v>45626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21">
        <f t="array" ref="B14:C14">DaysAndWeeks+DATE(CalendarYear,11,1)-WEEKDAY(DATE(CalendarYear,11,1),(WeekStart="Monday")+1)+36</f>
        <v>45627</v>
      </c>
      <c r="C14" s="21">
        <v>45628</v>
      </c>
      <c r="D14" s="64" t="s">
        <v>1</v>
      </c>
      <c r="E14" s="64"/>
      <c r="F14" s="64"/>
      <c r="G14" s="64"/>
      <c r="H14" s="64"/>
    </row>
    <row r="15" spans="1:9" s="12" customFormat="1" ht="48" customHeight="1" x14ac:dyDescent="0.2">
      <c r="A15" s="6"/>
      <c r="B15" s="22"/>
      <c r="C15" s="22"/>
      <c r="D15" s="65"/>
      <c r="E15" s="65"/>
      <c r="F15" s="65"/>
      <c r="G15" s="65"/>
      <c r="H15" s="65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Novem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I15"/>
  <sheetViews>
    <sheetView showGridLines="0" showRowColHeaders="0" workbookViewId="0"/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6384" width="8.88671875" style="18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53" t="str">
        <f>"December "&amp;CalendarYear</f>
        <v>December 2024</v>
      </c>
      <c r="C2" s="53"/>
      <c r="D2" s="53"/>
      <c r="E2" s="3"/>
      <c r="F2" s="3"/>
      <c r="G2" s="3"/>
      <c r="H2" s="4"/>
    </row>
    <row r="3" spans="1:9" s="5" customFormat="1" ht="19.5" customHeight="1" thickBot="1" x14ac:dyDescent="0.25">
      <c r="A3" s="1"/>
      <c r="B3" s="25" t="str">
        <f>WeekStart</f>
        <v>Sunday</v>
      </c>
      <c r="C3" s="25" t="str">
        <f t="shared" ref="C3:H3" si="0">TEXT(C4,"dddd")</f>
        <v>Monday</v>
      </c>
      <c r="D3" s="25" t="str">
        <f t="shared" si="0"/>
        <v>Tuesday</v>
      </c>
      <c r="E3" s="25" t="str">
        <f t="shared" si="0"/>
        <v>Wednesday</v>
      </c>
      <c r="F3" s="25" t="str">
        <f t="shared" si="0"/>
        <v>Thursday</v>
      </c>
      <c r="G3" s="25" t="str">
        <f t="shared" si="0"/>
        <v>Friday</v>
      </c>
      <c r="H3" s="25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DaysAndWeeks+DATE(CalendarYear,12,1)-WEEKDAY(DATE(CalendarYear,12,1),(WeekStart="Monday")+1)+1</f>
        <v>45627</v>
      </c>
      <c r="C4" s="11">
        <v>45628</v>
      </c>
      <c r="D4" s="11">
        <v>45629</v>
      </c>
      <c r="E4" s="11">
        <v>45630</v>
      </c>
      <c r="F4" s="11">
        <v>45631</v>
      </c>
      <c r="G4" s="11">
        <v>45632</v>
      </c>
      <c r="H4" s="11">
        <v>45633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10">
        <f t="array" ref="B6:H6">DaysAndWeeks+DATE(CalendarYear,12,1)-WEEKDAY(DATE(CalendarYear,12,1),(WeekStart="Monday")+1)+8</f>
        <v>45634</v>
      </c>
      <c r="C6" s="10">
        <v>45635</v>
      </c>
      <c r="D6" s="10">
        <v>45636</v>
      </c>
      <c r="E6" s="10">
        <v>45637</v>
      </c>
      <c r="F6" s="10">
        <v>45638</v>
      </c>
      <c r="G6" s="10">
        <v>45639</v>
      </c>
      <c r="H6" s="10">
        <v>45640</v>
      </c>
    </row>
    <row r="7" spans="1:9" s="12" customFormat="1" ht="48" customHeight="1" x14ac:dyDescent="0.2">
      <c r="A7" s="6"/>
      <c r="B7" s="13"/>
      <c r="C7" s="13"/>
      <c r="D7" s="13"/>
      <c r="E7" s="13"/>
      <c r="F7" s="13"/>
      <c r="G7" s="13"/>
      <c r="H7" s="13"/>
    </row>
    <row r="8" spans="1:9" s="8" customFormat="1" ht="19.5" customHeight="1" x14ac:dyDescent="0.2">
      <c r="A8" s="7"/>
      <c r="B8" s="11">
        <f t="array" ref="B8:H8">DaysAndWeeks+DATE(CalendarYear,12,1)-WEEKDAY(DATE(CalendarYear,12,1),(WeekStart="Monday")+1)+15</f>
        <v>45641</v>
      </c>
      <c r="C8" s="11">
        <v>45642</v>
      </c>
      <c r="D8" s="11">
        <v>45643</v>
      </c>
      <c r="E8" s="11">
        <v>45644</v>
      </c>
      <c r="F8" s="11">
        <v>45645</v>
      </c>
      <c r="G8" s="11">
        <v>45646</v>
      </c>
      <c r="H8" s="11">
        <v>45647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10">
        <f t="array" ref="B10:H10">DaysAndWeeks+DATE(CalendarYear,12,1)-WEEKDAY(DATE(CalendarYear,12,1),(WeekStart="Monday")+1)+22</f>
        <v>45648</v>
      </c>
      <c r="C10" s="10">
        <v>45649</v>
      </c>
      <c r="D10" s="10">
        <v>45650</v>
      </c>
      <c r="E10" s="10">
        <v>45651</v>
      </c>
      <c r="F10" s="10">
        <v>45652</v>
      </c>
      <c r="G10" s="10">
        <v>45653</v>
      </c>
      <c r="H10" s="10">
        <v>45654</v>
      </c>
    </row>
    <row r="11" spans="1:9" s="12" customFormat="1" ht="48" customHeight="1" x14ac:dyDescent="0.2">
      <c r="A11" s="6"/>
      <c r="B11" s="13"/>
      <c r="C11" s="13"/>
      <c r="D11" s="13"/>
      <c r="E11" s="13"/>
      <c r="F11" s="13"/>
      <c r="G11" s="13"/>
      <c r="H11" s="13"/>
    </row>
    <row r="12" spans="1:9" s="8" customFormat="1" ht="19.5" customHeight="1" x14ac:dyDescent="0.2">
      <c r="A12" s="7"/>
      <c r="B12" s="11">
        <f t="array" ref="B12:H12">DaysAndWeeks+DATE(CalendarYear,12,1)-WEEKDAY(DATE(CalendarYear,12,1),(WeekStart="Monday")+1)+29</f>
        <v>45655</v>
      </c>
      <c r="C12" s="11">
        <v>45656</v>
      </c>
      <c r="D12" s="11">
        <v>45657</v>
      </c>
      <c r="E12" s="11">
        <v>45658</v>
      </c>
      <c r="F12" s="11">
        <v>45659</v>
      </c>
      <c r="G12" s="11">
        <v>45660</v>
      </c>
      <c r="H12" s="11">
        <v>45661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10">
        <f t="array" ref="B14:C14">DaysAndWeeks+DATE(CalendarYear,12,1)-WEEKDAY(DATE(CalendarYear,12,1),(WeekStart="Monday")+1)+36</f>
        <v>45662</v>
      </c>
      <c r="C14" s="10">
        <v>45663</v>
      </c>
      <c r="D14" s="54" t="s">
        <v>1</v>
      </c>
      <c r="E14" s="54"/>
      <c r="F14" s="54"/>
      <c r="G14" s="54"/>
      <c r="H14" s="54"/>
    </row>
    <row r="15" spans="1:9" s="12" customFormat="1" ht="48" customHeight="1" x14ac:dyDescent="0.2">
      <c r="A15" s="6"/>
      <c r="B15" s="13"/>
      <c r="C15" s="13"/>
      <c r="D15" s="55"/>
      <c r="E15" s="55"/>
      <c r="F15" s="55"/>
      <c r="G15" s="55"/>
      <c r="H15" s="55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Decem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D21365-C633-41AF-AFCA-4E29F60F1391}">
  <ds:schemaRefs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CC3E5D-B587-4053-A3C4-C2DF55688C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501469-543E-4ECF-99B3-50F59D3BB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</vt:i4>
      </vt:variant>
    </vt:vector>
  </HeadingPairs>
  <TitlesOfParts>
    <vt:vector size="5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2018-10-01T01:18:08Z</dcterms:created>
  <dcterms:modified xsi:type="dcterms:W3CDTF">2024-08-17T02:30:52Z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